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8" i="1" l="1"/>
  <c r="C118" i="1"/>
  <c r="D255" i="1"/>
  <c r="E255" i="1"/>
  <c r="G232" i="1"/>
  <c r="G231" i="1"/>
  <c r="G202" i="1"/>
  <c r="E331" i="1"/>
  <c r="F331" i="1"/>
  <c r="D331" i="1"/>
  <c r="G286" i="1"/>
  <c r="E281" i="1"/>
  <c r="F281" i="1"/>
  <c r="D281" i="1"/>
  <c r="F340" i="1"/>
  <c r="E340" i="1"/>
  <c r="D340" i="1"/>
  <c r="G339" i="1"/>
  <c r="G337" i="1"/>
  <c r="F335" i="1"/>
  <c r="E335" i="1"/>
  <c r="D335" i="1"/>
  <c r="G334" i="1"/>
  <c r="G335" i="1" s="1"/>
  <c r="G309" i="1"/>
  <c r="G308" i="1"/>
  <c r="G307" i="1"/>
  <c r="G306" i="1"/>
  <c r="G280" i="1"/>
  <c r="G279" i="1"/>
  <c r="G226" i="1"/>
  <c r="G225" i="1"/>
  <c r="G224" i="1"/>
  <c r="G223" i="1"/>
  <c r="G222" i="1"/>
  <c r="G196" i="1"/>
  <c r="G195" i="1"/>
  <c r="G194" i="1"/>
  <c r="G193" i="1"/>
  <c r="G192" i="1"/>
  <c r="G254" i="1"/>
  <c r="G251" i="1"/>
  <c r="G253" i="1"/>
  <c r="G249" i="1"/>
  <c r="G250" i="1"/>
  <c r="G248" i="1"/>
  <c r="E124" i="1"/>
  <c r="C107" i="1"/>
  <c r="G340" i="1" l="1"/>
  <c r="G331" i="1"/>
  <c r="G281" i="1"/>
  <c r="C119" i="1"/>
  <c r="B118" i="1"/>
  <c r="C157" i="1" l="1"/>
  <c r="D157" i="1"/>
  <c r="E146" i="1" l="1"/>
  <c r="C149" i="1"/>
  <c r="D149" i="1"/>
  <c r="B149" i="1"/>
  <c r="E130" i="1"/>
  <c r="F130" i="1" s="1"/>
  <c r="E131" i="1"/>
  <c r="F131" i="1" s="1"/>
  <c r="E129" i="1"/>
  <c r="F129" i="1" s="1"/>
  <c r="G125" i="1"/>
  <c r="G126" i="1" s="1"/>
  <c r="E125" i="1"/>
  <c r="E126" i="1" s="1"/>
  <c r="E116" i="1"/>
  <c r="C125" i="1"/>
  <c r="C126" i="1" s="1"/>
  <c r="D125" i="1"/>
  <c r="D126" i="1" s="1"/>
  <c r="E88" i="1"/>
  <c r="C90" i="1"/>
  <c r="D90" i="1"/>
  <c r="B90" i="1"/>
  <c r="F124" i="1" l="1"/>
  <c r="G240" i="1"/>
  <c r="G241" i="1"/>
  <c r="G242" i="1"/>
  <c r="G243" i="1"/>
  <c r="G244" i="1"/>
  <c r="G245" i="1"/>
  <c r="G246" i="1"/>
  <c r="G247" i="1"/>
  <c r="G173" i="1"/>
  <c r="G174" i="1"/>
  <c r="F176" i="1"/>
  <c r="F255" i="1" s="1"/>
  <c r="G177" i="1"/>
  <c r="E117" i="1"/>
  <c r="F117" i="1" s="1"/>
  <c r="F116" i="1"/>
  <c r="G176" i="1" l="1"/>
  <c r="E7" i="1"/>
  <c r="F7" i="1" s="1"/>
  <c r="D99" i="1" l="1"/>
  <c r="B99" i="1"/>
  <c r="C99" i="1"/>
  <c r="G157" i="1" l="1"/>
  <c r="G149" i="1"/>
  <c r="G153" i="1"/>
  <c r="G158" i="1" l="1"/>
  <c r="G159" i="1" s="1"/>
  <c r="E98" i="1"/>
  <c r="E118" i="1" s="1"/>
  <c r="E156" i="1" l="1"/>
  <c r="E155" i="1"/>
  <c r="E152" i="1"/>
  <c r="E151" i="1"/>
  <c r="C153" i="1"/>
  <c r="C158" i="1" s="1"/>
  <c r="D153" i="1"/>
  <c r="E145" i="1"/>
  <c r="E147" i="1"/>
  <c r="E148" i="1"/>
  <c r="E144" i="1"/>
  <c r="F144" i="1" s="1"/>
  <c r="E157" i="1" l="1"/>
  <c r="E149" i="1"/>
  <c r="F156" i="1"/>
  <c r="F151" i="1"/>
  <c r="F152" i="1"/>
  <c r="F147" i="1"/>
  <c r="F148" i="1"/>
  <c r="F145" i="1"/>
  <c r="D158" i="1"/>
  <c r="E153" i="1"/>
  <c r="E158" i="1" l="1"/>
  <c r="C159" i="1"/>
  <c r="D159" i="1"/>
  <c r="D107" i="1" l="1"/>
  <c r="D119" i="1" s="1"/>
  <c r="B107" i="1"/>
  <c r="B119" i="1" s="1"/>
  <c r="E106" i="1"/>
  <c r="E104" i="1"/>
  <c r="E97" i="1"/>
  <c r="E96" i="1"/>
  <c r="C100" i="1"/>
  <c r="C120" i="1" s="1"/>
  <c r="D100" i="1"/>
  <c r="G90" i="1"/>
  <c r="G91" i="1" s="1"/>
  <c r="E89" i="1"/>
  <c r="F89" i="1" s="1"/>
  <c r="E87" i="1"/>
  <c r="C91" i="1"/>
  <c r="D91" i="1"/>
  <c r="G66" i="1"/>
  <c r="G67" i="1" s="1"/>
  <c r="G68" i="1" s="1"/>
  <c r="E64" i="1"/>
  <c r="E65" i="1"/>
  <c r="E63" i="1"/>
  <c r="C66" i="1"/>
  <c r="C67" i="1" s="1"/>
  <c r="C68" i="1" s="1"/>
  <c r="D66" i="1"/>
  <c r="D67" i="1" s="1"/>
  <c r="D68" i="1" s="1"/>
  <c r="B66" i="1"/>
  <c r="E90" i="1" l="1"/>
  <c r="F90" i="1" s="1"/>
  <c r="D120" i="1"/>
  <c r="F106" i="1"/>
  <c r="F104" i="1"/>
  <c r="F87" i="1"/>
  <c r="F63" i="1"/>
  <c r="F65" i="1"/>
  <c r="F64" i="1"/>
  <c r="C92" i="1"/>
  <c r="F96" i="1"/>
  <c r="E99" i="1"/>
  <c r="E107" i="1"/>
  <c r="E119" i="1" s="1"/>
  <c r="E66" i="1"/>
  <c r="D92" i="1"/>
  <c r="G92" i="1"/>
  <c r="G49" i="1"/>
  <c r="E100" i="1" l="1"/>
  <c r="E120" i="1" s="1"/>
  <c r="E67" i="1"/>
  <c r="F66" i="1"/>
  <c r="E91" i="1"/>
  <c r="E159" i="1"/>
  <c r="E68" i="1" l="1"/>
  <c r="E349" i="1"/>
  <c r="F349" i="1"/>
  <c r="G348" i="1"/>
  <c r="G349" i="1" s="1"/>
  <c r="E332" i="1"/>
  <c r="F332" i="1"/>
  <c r="G330" i="1"/>
  <c r="G329" i="1"/>
  <c r="G328" i="1"/>
  <c r="G327" i="1"/>
  <c r="G324" i="1"/>
  <c r="G323" i="1"/>
  <c r="G322" i="1"/>
  <c r="G321" i="1"/>
  <c r="G320" i="1"/>
  <c r="G300" i="1"/>
  <c r="G299" i="1"/>
  <c r="G295" i="1"/>
  <c r="G296" i="1" s="1"/>
  <c r="G291" i="1"/>
  <c r="G290" i="1"/>
  <c r="G278" i="1"/>
  <c r="G274" i="1"/>
  <c r="G273" i="1"/>
  <c r="G272" i="1"/>
  <c r="G270" i="1"/>
  <c r="G269" i="1"/>
  <c r="G268" i="1"/>
  <c r="G267" i="1"/>
  <c r="G262" i="1"/>
  <c r="G263" i="1"/>
  <c r="G261" i="1"/>
  <c r="E302" i="1"/>
  <c r="F302" i="1"/>
  <c r="E296" i="1"/>
  <c r="F296" i="1"/>
  <c r="E292" i="1"/>
  <c r="F292" i="1"/>
  <c r="E275" i="1"/>
  <c r="F275" i="1"/>
  <c r="E264" i="1"/>
  <c r="F264" i="1"/>
  <c r="G46" i="1"/>
  <c r="G42" i="1"/>
  <c r="G39" i="1"/>
  <c r="G36" i="1"/>
  <c r="G33" i="1"/>
  <c r="E48" i="1"/>
  <c r="E45" i="1"/>
  <c r="E44" i="1"/>
  <c r="E41" i="1"/>
  <c r="E38" i="1"/>
  <c r="E35" i="1"/>
  <c r="C46" i="1"/>
  <c r="D46" i="1"/>
  <c r="C42" i="1"/>
  <c r="D42" i="1"/>
  <c r="C39" i="1"/>
  <c r="D39" i="1"/>
  <c r="C36" i="1"/>
  <c r="D36" i="1"/>
  <c r="E32" i="1"/>
  <c r="B49" i="1"/>
  <c r="D33" i="1"/>
  <c r="D49" i="1"/>
  <c r="C49" i="1"/>
  <c r="C33" i="1"/>
  <c r="G15" i="1"/>
  <c r="G20" i="1"/>
  <c r="G58" i="1" l="1"/>
  <c r="G59" i="1" s="1"/>
  <c r="F350" i="1"/>
  <c r="E350" i="1"/>
  <c r="F48" i="1"/>
  <c r="F45" i="1"/>
  <c r="F44" i="1"/>
  <c r="F32" i="1"/>
  <c r="E36" i="1"/>
  <c r="F35" i="1"/>
  <c r="E92" i="1"/>
  <c r="E39" i="1"/>
  <c r="F38" i="1"/>
  <c r="E42" i="1"/>
  <c r="F41" i="1"/>
  <c r="G292" i="1"/>
  <c r="G275" i="1"/>
  <c r="E33" i="1"/>
  <c r="E49" i="1"/>
  <c r="G160" i="1"/>
  <c r="G264" i="1"/>
  <c r="E46" i="1"/>
  <c r="E19" i="1"/>
  <c r="E18" i="1"/>
  <c r="E8" i="1"/>
  <c r="F8" i="1" s="1"/>
  <c r="E9" i="1"/>
  <c r="E10" i="1"/>
  <c r="E11" i="1"/>
  <c r="E12" i="1"/>
  <c r="E13" i="1"/>
  <c r="E14" i="1"/>
  <c r="C20" i="1"/>
  <c r="C58" i="1" s="1"/>
  <c r="D20" i="1"/>
  <c r="D58" i="1" s="1"/>
  <c r="D15" i="1"/>
  <c r="C15" i="1"/>
  <c r="B15" i="1"/>
  <c r="F49" i="1" l="1"/>
  <c r="F18" i="1"/>
  <c r="F19" i="1"/>
  <c r="F11" i="1"/>
  <c r="F10" i="1"/>
  <c r="F9" i="1"/>
  <c r="F14" i="1"/>
  <c r="F12" i="1"/>
  <c r="D59" i="1"/>
  <c r="D160" i="1" s="1"/>
  <c r="C59" i="1"/>
  <c r="C160" i="1" s="1"/>
  <c r="E15" i="1"/>
  <c r="E20" i="1"/>
  <c r="E265" i="1"/>
  <c r="F265" i="1"/>
  <c r="G178" i="1"/>
  <c r="G179" i="1"/>
  <c r="G180" i="1"/>
  <c r="G181" i="1"/>
  <c r="G182" i="1"/>
  <c r="G183" i="1"/>
  <c r="G184" i="1"/>
  <c r="G185" i="1"/>
  <c r="G186" i="1"/>
  <c r="G187" i="1"/>
  <c r="G189" i="1"/>
  <c r="G190" i="1"/>
  <c r="G191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188" i="1"/>
  <c r="G217" i="1"/>
  <c r="G218" i="1"/>
  <c r="G219" i="1"/>
  <c r="G220" i="1"/>
  <c r="G221" i="1"/>
  <c r="G233" i="1"/>
  <c r="G234" i="1"/>
  <c r="G235" i="1"/>
  <c r="G236" i="1"/>
  <c r="G237" i="1"/>
  <c r="G238" i="1"/>
  <c r="G239" i="1"/>
  <c r="G216" i="1"/>
  <c r="G255" i="1" l="1"/>
  <c r="G265" i="1" s="1"/>
  <c r="E287" i="1"/>
  <c r="E351" i="1" s="1"/>
  <c r="F287" i="1"/>
  <c r="F351" i="1" s="1"/>
  <c r="F15" i="1"/>
  <c r="E58" i="1"/>
  <c r="B20" i="1"/>
  <c r="F20" i="1" s="1"/>
  <c r="D349" i="1"/>
  <c r="D332" i="1"/>
  <c r="G332" i="1" s="1"/>
  <c r="D301" i="1"/>
  <c r="D296" i="1"/>
  <c r="D292" i="1"/>
  <c r="D275" i="1"/>
  <c r="D287" i="1" s="1"/>
  <c r="D264" i="1"/>
  <c r="B157" i="1"/>
  <c r="F157" i="1" s="1"/>
  <c r="B153" i="1"/>
  <c r="F153" i="1" s="1"/>
  <c r="F149" i="1"/>
  <c r="B125" i="1"/>
  <c r="F125" i="1" s="1"/>
  <c r="F99" i="1"/>
  <c r="B67" i="1"/>
  <c r="F67" i="1" s="1"/>
  <c r="B46" i="1"/>
  <c r="F46" i="1" s="1"/>
  <c r="B42" i="1"/>
  <c r="F42" i="1" s="1"/>
  <c r="B39" i="1"/>
  <c r="F39" i="1" s="1"/>
  <c r="B36" i="1"/>
  <c r="F36" i="1" s="1"/>
  <c r="B33" i="1"/>
  <c r="F33" i="1" s="1"/>
  <c r="G287" i="1" l="1"/>
  <c r="E59" i="1"/>
  <c r="B100" i="1"/>
  <c r="F100" i="1" s="1"/>
  <c r="B58" i="1"/>
  <c r="F58" i="1" s="1"/>
  <c r="B126" i="1"/>
  <c r="F126" i="1" s="1"/>
  <c r="G301" i="1"/>
  <c r="D302" i="1"/>
  <c r="D350" i="1" s="1"/>
  <c r="B91" i="1"/>
  <c r="F91" i="1" s="1"/>
  <c r="B68" i="1"/>
  <c r="B158" i="1"/>
  <c r="F158" i="1" s="1"/>
  <c r="F68" i="1" l="1"/>
  <c r="B92" i="1"/>
  <c r="F92" i="1" s="1"/>
  <c r="E160" i="1"/>
  <c r="B120" i="1"/>
  <c r="F120" i="1" s="1"/>
  <c r="B59" i="1"/>
  <c r="F59" i="1" s="1"/>
  <c r="B159" i="1"/>
  <c r="F159" i="1" s="1"/>
  <c r="G302" i="1"/>
  <c r="G350" i="1" s="1"/>
  <c r="G351" i="1" s="1"/>
  <c r="D351" i="1"/>
  <c r="B160" i="1" l="1"/>
  <c r="F160" i="1" s="1"/>
</calcChain>
</file>

<file path=xl/sharedStrings.xml><?xml version="1.0" encoding="utf-8"?>
<sst xmlns="http://schemas.openxmlformats.org/spreadsheetml/2006/main" count="375" uniqueCount="266">
  <si>
    <t>Description of Debt</t>
  </si>
  <si>
    <t>Total- 6003 Internal Debt of the State Government</t>
  </si>
  <si>
    <t xml:space="preserve">6004 - Loans and Advances from Central Government </t>
  </si>
  <si>
    <t xml:space="preserve">     01 - Non Development Loan</t>
  </si>
  <si>
    <t xml:space="preserve">   800 - Other Loans Modernization of Police Force</t>
  </si>
  <si>
    <t>Discharges during the Year</t>
  </si>
  <si>
    <t>Additions during the Year</t>
  </si>
  <si>
    <t>Interest paid</t>
  </si>
  <si>
    <t>E. Public Debt.
6003  - Internal Debt of the State Government</t>
  </si>
  <si>
    <t xml:space="preserve">6004  - Loans and Advances from Central Government </t>
  </si>
  <si>
    <t xml:space="preserve">     03 - Loans for Central Schemes</t>
  </si>
  <si>
    <t xml:space="preserve">   800 - Other Loans </t>
  </si>
  <si>
    <t xml:space="preserve"> 04 - Loans for Centrally Sponsored Schemes</t>
  </si>
  <si>
    <t xml:space="preserve">   800 - Other Loans</t>
  </si>
  <si>
    <t>Total-04 Loans for Centrally Sponsored Schemes</t>
  </si>
  <si>
    <t>05 - Loans for Special Schemes</t>
  </si>
  <si>
    <t xml:space="preserve">  101- Schemes of North Eastern Council </t>
  </si>
  <si>
    <t xml:space="preserve">    07 -  Pre 1984-85 Loans</t>
  </si>
  <si>
    <t xml:space="preserve">  105 - Small Savings Loans</t>
  </si>
  <si>
    <t xml:space="preserve">  108 - 1979-84 Consolidated Loan</t>
  </si>
  <si>
    <t>Total-07 Pre 1984-85 Loans</t>
  </si>
  <si>
    <t>Total E Public Debt</t>
  </si>
  <si>
    <t xml:space="preserve"> 101 - General Provident Funds</t>
  </si>
  <si>
    <t xml:space="preserve"> 102 - Contributory Provident Funds</t>
  </si>
  <si>
    <t xml:space="preserve"> 104 - All India Services Provident Fund</t>
  </si>
  <si>
    <t>Total- 01 – Civil</t>
  </si>
  <si>
    <t>Total – 8009 -  State Provident Funds</t>
  </si>
  <si>
    <t>Total-6004 Loans and Advances from Central 
                 Government</t>
  </si>
  <si>
    <t xml:space="preserve">             (c) Other Accounts</t>
  </si>
  <si>
    <t>8011 - Insurance and Pension Funds</t>
  </si>
  <si>
    <t xml:space="preserve"> 102 - Family Pension Funds</t>
  </si>
  <si>
    <t>Total- 8011 - Insurance and Pension Funds</t>
  </si>
  <si>
    <t>(a) Reserve Fund Bearing Interest</t>
  </si>
  <si>
    <t>8121 - General and other Reserve Funds</t>
  </si>
  <si>
    <t>Total -8121- General and Other Reserve Funds</t>
  </si>
  <si>
    <t>Total (a) Reserve Fund Bearing Interest</t>
  </si>
  <si>
    <t>(b) Reserve Fund not Bearing Interest</t>
  </si>
  <si>
    <t>8222 - Sinking Funds</t>
  </si>
  <si>
    <t xml:space="preserve">  101 – Sinking Fund</t>
  </si>
  <si>
    <t>Total 8222- Sinking Fund</t>
  </si>
  <si>
    <t>8235 - General and other Reserve Funds</t>
  </si>
  <si>
    <t xml:space="preserve">  117 – Guarantee Redemption Fund</t>
  </si>
  <si>
    <t>Total – 8235 - General and other Reserve Funds</t>
  </si>
  <si>
    <t>Total (b) Reserve Fund not Bearing Interest</t>
  </si>
  <si>
    <t>Total J Reserve Funds</t>
  </si>
  <si>
    <t>(a) Deposits Bearing Interest</t>
  </si>
  <si>
    <t>8342- Other Deposits</t>
  </si>
  <si>
    <t>Total 8342 Other Deposits</t>
  </si>
  <si>
    <t>Total (a) Deposit Bearing Interest</t>
  </si>
  <si>
    <t>(b) Deposit  not Bearing Interest</t>
  </si>
  <si>
    <t>8443- Civil Deposits</t>
  </si>
  <si>
    <t xml:space="preserve">  101- Revenue Deposits</t>
  </si>
  <si>
    <t xml:space="preserve">  102- Customs and Opium Deposits</t>
  </si>
  <si>
    <t xml:space="preserve">  103- Security Deposits</t>
  </si>
  <si>
    <t xml:space="preserve">  109- Forest Deposits                                                            </t>
  </si>
  <si>
    <t xml:space="preserve">  121- Deposits in connection with Election</t>
  </si>
  <si>
    <t xml:space="preserve">  800- Other Deposits                                                             </t>
  </si>
  <si>
    <t>Total 8443 - Civil Deposits</t>
  </si>
  <si>
    <t>8448- Deposits of Local Fund</t>
  </si>
  <si>
    <t xml:space="preserve">  106- Funds of the Indian Council of Agricultural Research</t>
  </si>
  <si>
    <t xml:space="preserve">  108- State Housing Boards Funds</t>
  </si>
  <si>
    <t>Total - 8448 Deposits of Local Fund</t>
  </si>
  <si>
    <t>8449 - Other Deposits</t>
  </si>
  <si>
    <t xml:space="preserve">  120- Miscellaneous  Deposits</t>
  </si>
  <si>
    <t>Total - 8449 Other Deposits</t>
  </si>
  <si>
    <t>Total (b) Deposits not Bearing Interest</t>
  </si>
  <si>
    <t>Total K Deposits</t>
  </si>
  <si>
    <t>GRAND TOTAL</t>
  </si>
  <si>
    <t>Details of individual Loans are showed in the Annexure to this Statement.</t>
  </si>
  <si>
    <t>ANNEXURE TO STATEMENT NO. 17 (I)</t>
  </si>
  <si>
    <t xml:space="preserve">17. DETAILED STATEMENT OF BORROWINGS AND OTHER LIABILITIES
</t>
  </si>
  <si>
    <t xml:space="preserve">17. DETAILED STATEMENT OF BORROWINGS AND OTHER LIABILITIES -Contd.
</t>
  </si>
  <si>
    <t xml:space="preserve">17. DETAILED STATEMENT OF BORROWINGS AND OTHER LIABILITIES -Concld.
</t>
  </si>
  <si>
    <t>7.57%  Nagaland State Development Loan 2023</t>
  </si>
  <si>
    <t>9.80%  Nagaland State Development Loan 2024</t>
  </si>
  <si>
    <t>9.69%  Nagaland State Development Loan 2024</t>
  </si>
  <si>
    <t>9.49%  Nagaland State Development Loan 2024</t>
  </si>
  <si>
    <t>9.65%  Nagaland State Development Loan 2024</t>
  </si>
  <si>
    <t>9.10%  Nagaland State Development Loan 2024</t>
  </si>
  <si>
    <t>8.46%  Nagaland State Development Loan 2024</t>
  </si>
  <si>
    <t>8.06%  Nagaland State Development Loan 2025</t>
  </si>
  <si>
    <t>8.07%  Nagaland State Development Loan 2025</t>
  </si>
  <si>
    <t>8.14%  Nagaland State Development Loan 2025</t>
  </si>
  <si>
    <t>8.14%  Nagaland State Development Loan 2028</t>
  </si>
  <si>
    <t>8.22%  Nagaland State Development Loan 2025</t>
  </si>
  <si>
    <t>8.15%  Nagaland State Development Loan 2025</t>
  </si>
  <si>
    <t>8.41%  Nagaland State Development Loan 2025</t>
  </si>
  <si>
    <t>8.63%  Nagaland State Development Loan 2025</t>
  </si>
  <si>
    <t>8.53%  Nagaland State Development Loan 2025</t>
  </si>
  <si>
    <t>7.98%  Nagaland State Development Loan 2026</t>
  </si>
  <si>
    <t>7.57%  Nagaland State Development Loan 2026</t>
  </si>
  <si>
    <t>7.49%  Nagaland State Development Loan 2026</t>
  </si>
  <si>
    <t>7.22%  Nagaland State Development Loan 2026</t>
  </si>
  <si>
    <t>6.89%  Nagaland State Development Loan 2026</t>
  </si>
  <si>
    <t>7.10%  Nagaland State Development Loan 2026</t>
  </si>
  <si>
    <t>7.27%  Nagaland State Development Loan 2027</t>
  </si>
  <si>
    <t>7.60%  Nagaland State Development Loan 2027</t>
  </si>
  <si>
    <t>7.74%  Nagaland State Development Loan 2027</t>
  </si>
  <si>
    <t>7.43%  Nagaland State Development Loan 2027</t>
  </si>
  <si>
    <t>7.78%  Nagaland State Development Loan 2027</t>
  </si>
  <si>
    <t>7.88%  Nagaland State Development Loan 2028</t>
  </si>
  <si>
    <t>8.25%  Nagaland State Development Loan 2028</t>
  </si>
  <si>
    <t>7.97%  Nagaland State Development Loan 2028</t>
  </si>
  <si>
    <t>8.75%  Nagaland State Development Loan 2028</t>
  </si>
  <si>
    <t>8.19%  Nagaland State Development Loan 2028</t>
  </si>
  <si>
    <t>8.37%  Nagaland State Development Loan 2029</t>
  </si>
  <si>
    <t>8.17%  Nagaland State Development Loan 2029</t>
  </si>
  <si>
    <t>8.15%  Nagaland State Development Loan 2029</t>
  </si>
  <si>
    <t>7.20%  Nagaland State Development Loan 2029</t>
  </si>
  <si>
    <t>7.29%  Nagaland State Development Loan 2029</t>
  </si>
  <si>
    <t>7.03%  Nagaland State Development Loan 2030</t>
  </si>
  <si>
    <t>7.05%  Nagaland State Development Loan 2030</t>
  </si>
  <si>
    <t>7.31%  Nagaland State Development Loan 2029</t>
  </si>
  <si>
    <t>ANNEXURE TO STATEMENT NO. 17 (I) - Contd.</t>
  </si>
  <si>
    <t xml:space="preserve">E. Public Debt
     6003-Internal debt of the State Government
       101-Market Loans
                (ii) Market Loans not Bearing Interest
</t>
  </si>
  <si>
    <t>6.50% Nagaland State Development Loan-1989</t>
  </si>
  <si>
    <t>6.75% Nagaland State Development Loan-1992</t>
  </si>
  <si>
    <t>Total (ii) Market Loans not Bearing  Interest</t>
  </si>
  <si>
    <t>Total-101-Market Loans</t>
  </si>
  <si>
    <t xml:space="preserve">       103 - Loans from Life Insurance Corporation of India</t>
  </si>
  <si>
    <t xml:space="preserve">       104 - Loans from General Insurance Corporation of India</t>
  </si>
  <si>
    <t xml:space="preserve">       105 - Loans from the National Bank for Agriculture and Rural Development</t>
  </si>
  <si>
    <t xml:space="preserve">       108 - Loans from National Co-operative Development Corporation</t>
  </si>
  <si>
    <t xml:space="preserve">       109 - Loans from other Institutions</t>
  </si>
  <si>
    <t xml:space="preserve">                (a) Loans from Rural Electrification Corporation</t>
  </si>
  <si>
    <t xml:space="preserve">                (b) Loans from Housing and Urban Development Corporation </t>
  </si>
  <si>
    <t xml:space="preserve">                (c) Loans from Power Finance Corporation</t>
  </si>
  <si>
    <t>Total-109 Loans From Other Institutions</t>
  </si>
  <si>
    <t>(a) Normal Ways and Means Advances</t>
  </si>
  <si>
    <t>(b) Special Ways and Means Advances</t>
  </si>
  <si>
    <t>(c) Shortfall and Overdrafts</t>
  </si>
  <si>
    <t>Total-110 Ways and Means Advances from the Reserve Bank of India</t>
  </si>
  <si>
    <t>6004  - Loans and Advances from the Central Government</t>
  </si>
  <si>
    <t xml:space="preserve">     01 - Non Development Loans</t>
  </si>
  <si>
    <t xml:space="preserve">   102 - Share of Small saving collections </t>
  </si>
  <si>
    <t>Total-01 Non Development Loans</t>
  </si>
  <si>
    <t>E. Public Debt
6004 - Loans and Advances from Central Government</t>
  </si>
  <si>
    <t xml:space="preserve">   101 - Block Loans</t>
  </si>
  <si>
    <t>800 - Other Loans</t>
  </si>
  <si>
    <t xml:space="preserve">Total – 800 Other loans </t>
  </si>
  <si>
    <t>Total-03 Loans for Central Schemes</t>
  </si>
  <si>
    <t>04 – Loans for Centrally Sponsored Schemes</t>
  </si>
  <si>
    <t>Agriculture</t>
  </si>
  <si>
    <t>Village and Small Industries</t>
  </si>
  <si>
    <t>Power Project</t>
  </si>
  <si>
    <t xml:space="preserve">Inter State Transmission Line    </t>
  </si>
  <si>
    <t>Supply</t>
  </si>
  <si>
    <t xml:space="preserve">       (b) Handloom Industries</t>
  </si>
  <si>
    <t xml:space="preserve">       (c) Rural Industries Project</t>
  </si>
  <si>
    <t>Total-05 Loans For Special Schemes</t>
  </si>
  <si>
    <t>07 - Pre 1984-85 Loans</t>
  </si>
  <si>
    <t>1979-84 Consolidated Loans</t>
  </si>
  <si>
    <t>Total- 07 - Pre 1984-85 Loans</t>
  </si>
  <si>
    <t>Total -6004 - Loans and Advances from Central Government</t>
  </si>
  <si>
    <t>ANNEXURE TO STATEMENT NO. 17 (I) - Concld.</t>
  </si>
  <si>
    <t>02 - Sinking Fund Investment Account</t>
  </si>
  <si>
    <t>8.00%  Nagaland State Development Loan 2030</t>
  </si>
  <si>
    <t>6.52%  Nagaland State Development Loan 2030</t>
  </si>
  <si>
    <t>6.70%  Nagaland State Development Loan 2030</t>
  </si>
  <si>
    <t>6.91%  Nagaland State Development Loan 2030</t>
  </si>
  <si>
    <t>6.50%  Nagaland State Development Loan 2030</t>
  </si>
  <si>
    <t>6.62%  Nagaland State Development Loan 2030</t>
  </si>
  <si>
    <r>
      <rPr>
        <b/>
        <sz val="12"/>
        <color theme="1"/>
        <rFont val="Times New Roman"/>
        <family val="1"/>
      </rPr>
      <t>E. Public Debt</t>
    </r>
    <r>
      <rPr>
        <sz val="12"/>
        <color theme="1"/>
        <rFont val="Times New Roman"/>
        <family val="1"/>
      </rPr>
      <t xml:space="preserve">
6003- Internal debt of the State Government
101- Market Loans
         (i) Market Loans bearing Interest</t>
    </r>
  </si>
  <si>
    <t xml:space="preserve">       (a) District Industries Centre                                                                       1984-2001</t>
  </si>
  <si>
    <t>(a) Construction of Godown                                                                              1984-2005</t>
  </si>
  <si>
    <t>(b) Consumer Co-operative                                                                               1996-2001</t>
  </si>
  <si>
    <t>(c) Credit Co-operative                                                                                      1984-2001</t>
  </si>
  <si>
    <t>7.00% Nagaland State Development Loan-1993</t>
  </si>
  <si>
    <t>E. Public Debt
    6003 - Internal Debt of the State Government</t>
  </si>
  <si>
    <t>Total 6003 Internal Debt of the State Government</t>
  </si>
  <si>
    <t>E. Public Debt
6004-Loans and Advances from Central Government</t>
  </si>
  <si>
    <t xml:space="preserve">  03 - Loans for Central Schemes</t>
  </si>
  <si>
    <t>(I) Statement of Public Debt and Other Obligations</t>
  </si>
  <si>
    <t>Total- 09 Other Loans for States/ Union Territory with 
             Legislature Schemes</t>
  </si>
  <si>
    <t>Total- 04 Loans for Centrally Sponsored Schemes</t>
  </si>
  <si>
    <t xml:space="preserve">        (a) Micro Management of Agriculture                                                       2001-2002</t>
  </si>
  <si>
    <t xml:space="preserve">       (d) Urban Development                                                                                        </t>
  </si>
  <si>
    <t xml:space="preserve">101 - Block Loans                                                        </t>
  </si>
  <si>
    <t xml:space="preserve">   101 - Market Loans  *</t>
  </si>
  <si>
    <t xml:space="preserve">        (b) N.W.D.P.R.A                                                                                   1993-2001</t>
  </si>
  <si>
    <t xml:space="preserve">        (b) Soil and Water Conservation Soil Conservation Schemes                    1984-2001</t>
  </si>
  <si>
    <t>(d) Co-operative for Weaker Section                                                                 1999-2001</t>
  </si>
  <si>
    <t xml:space="preserve">        (a) Co-operation Credit Co-operatives                                                   1986-2001</t>
  </si>
  <si>
    <t xml:space="preserve">   101 - Block loans                                                        </t>
  </si>
  <si>
    <t xml:space="preserve">   103 - Loans from Life Insurance Corporation of India</t>
  </si>
  <si>
    <t xml:space="preserve">   104 - Loans from General Insurance Corporation of 
             India</t>
  </si>
  <si>
    <t xml:space="preserve">   105 - Loans from National Bank for Agriculture and  
             Rural Development</t>
  </si>
  <si>
    <t xml:space="preserve">   108 - Loans from National Co-operative  Development 
             Corporation </t>
  </si>
  <si>
    <t xml:space="preserve">   109 - Loans from other Institutions </t>
  </si>
  <si>
    <t xml:space="preserve">   110 - Ways and Means Advances from the Reserve
             Bank of India</t>
  </si>
  <si>
    <t xml:space="preserve">   111 - Special Securities Issued to National Small 
             Savings Fund of the Central Government</t>
  </si>
  <si>
    <t xml:space="preserve">   102 - Share of Small Savings Collections </t>
  </si>
  <si>
    <t xml:space="preserve">     02 - Loans for State/ Union Territory Schemes</t>
  </si>
  <si>
    <t>Total-02 - Loans for State/ Union Territory Schemes</t>
  </si>
  <si>
    <t xml:space="preserve">                (b) State Provident Funds
8009 - State Provident Funds
    01 - Civil</t>
  </si>
  <si>
    <t xml:space="preserve"> 107 - State Government Employees' Group Insurance Scheme</t>
  </si>
  <si>
    <t>Total - (c) Other Accounts</t>
  </si>
  <si>
    <t xml:space="preserve">  116 – Natural Calamities Unspent Marginal Money Fund-  
             Investment Account  </t>
  </si>
  <si>
    <t xml:space="preserve"> 01 - Appropriation for reduction or avoidance of Debt</t>
  </si>
  <si>
    <t xml:space="preserve">  101 -  Sinking Fund-Investment Account</t>
  </si>
  <si>
    <t xml:space="preserve">  120 - Guarantee Redemption Fund - Investment Account </t>
  </si>
  <si>
    <t>111- Special Securities issued to National Savings Fund of the Central Government</t>
  </si>
  <si>
    <t xml:space="preserve">  800 – Other Loans</t>
  </si>
  <si>
    <t xml:space="preserve">E. Public Debt
6004- Loans and Advances from Central Government </t>
  </si>
  <si>
    <t>6.85%  Nagaland State Development Loan 2031</t>
  </si>
  <si>
    <t>6.97%  Nagaland State Development Loan 2031</t>
  </si>
  <si>
    <t>6.80%  Nagaland State Development Loan 2031</t>
  </si>
  <si>
    <t>7.00%  Nagaland State Development Loan 2031</t>
  </si>
  <si>
    <t>7.34%  Nagaland State Development Loan 2032</t>
  </si>
  <si>
    <t xml:space="preserve">  108- Public Works Deposits                                       (e )</t>
  </si>
  <si>
    <t xml:space="preserve">    02 - Loans for State/Union Territory Schemes</t>
  </si>
  <si>
    <t>Total – 02 - Loans for State/Union Territory Schemes</t>
  </si>
  <si>
    <t>09 -  Other Loans for States/Union Territory with  Legislature Schemes</t>
  </si>
  <si>
    <t>Total- 09 Other Loans for States/Union Territory with  Legislature Schemes</t>
  </si>
  <si>
    <r>
      <t xml:space="preserve">Total-I    Small Savings Provident Funds </t>
    </r>
    <r>
      <rPr>
        <b/>
        <i/>
        <sz val="12"/>
        <rFont val="Times New Roman"/>
        <family val="1"/>
      </rPr>
      <t>etc.</t>
    </r>
  </si>
  <si>
    <t xml:space="preserve">  122 - State Disaster Response Fund (SDRF)               (@)</t>
  </si>
  <si>
    <t>(+) 100.00</t>
  </si>
  <si>
    <t>7.88%  Nagaland State Development Loan 2032</t>
  </si>
  <si>
    <t>7.82%  Nagaland State Development Loan 2032</t>
  </si>
  <si>
    <t>7.67%  Nagaland State Development Loan 2032</t>
  </si>
  <si>
    <t>7.65%  Nagaland State Development Loan 2032</t>
  </si>
  <si>
    <t>7.67%  Nagaland State Development Loan 2033</t>
  </si>
  <si>
    <t>7.75%  Nagaland State Development Loan 2033</t>
  </si>
  <si>
    <t xml:space="preserve"> 105 - State Government Insurance Fund</t>
  </si>
  <si>
    <t xml:space="preserve">  111- Other Deposits                                                             </t>
  </si>
  <si>
    <t>Total- (b) Provident Funds</t>
  </si>
  <si>
    <r>
      <t>Total (i) Market Loan</t>
    </r>
    <r>
      <rPr>
        <sz val="12"/>
        <color theme="1"/>
        <rFont val="Times New Roman"/>
        <family val="1"/>
      </rPr>
      <t>s</t>
    </r>
    <r>
      <rPr>
        <b/>
        <sz val="12"/>
        <color theme="1"/>
        <rFont val="Times New Roman"/>
        <family val="1"/>
      </rPr>
      <t xml:space="preserve"> Bearing Interest-</t>
    </r>
  </si>
  <si>
    <t xml:space="preserve">    09 -  Other Loans for States/Union Territory with 
             Legislature Schemes                                         </t>
  </si>
  <si>
    <t xml:space="preserve">  103- Subventions from Central Road and Infrastructure Fund</t>
  </si>
  <si>
    <t>Percentage of Net 
Increase (+)/ 
Decrease (-)</t>
  </si>
  <si>
    <t>Percentage of Net 
Increase (+) /
Decrease (-)</t>
  </si>
  <si>
    <r>
      <t xml:space="preserve">     I. Small Savings Provident Fund </t>
    </r>
    <r>
      <rPr>
        <b/>
        <i/>
        <sz val="12"/>
        <rFont val="Times New Roman"/>
        <family val="1"/>
      </rPr>
      <t>etc.</t>
    </r>
  </si>
  <si>
    <t>J. Reserve Fund</t>
  </si>
  <si>
    <t>K. Deposits</t>
  </si>
  <si>
    <t>110- Ways and Means Advances from the Reserve Bank of India</t>
  </si>
  <si>
    <t>9.75%  Nagaland State Development Loan-2023</t>
  </si>
  <si>
    <t>Balance  on 31 March 2024</t>
  </si>
  <si>
    <t>Balance on 1 April 2023</t>
  </si>
  <si>
    <t>Balance on   1 April 2023</t>
  </si>
  <si>
    <t>Balance  on   31 March 2024</t>
  </si>
  <si>
    <t>Balance  on 
1 April 2023</t>
  </si>
  <si>
    <t>Balance on 31 March 2024</t>
  </si>
  <si>
    <t>8.5%  Nagaland State Development Loan-2023</t>
  </si>
  <si>
    <t>9.4%  Nagaland State Development Loan-2024</t>
  </si>
  <si>
    <t>7.58%  Nagaland State Development Loan 2033</t>
  </si>
  <si>
    <t>7.37%  Nagaland State Development Loan 2033</t>
  </si>
  <si>
    <t>7.33%  Nagaland State Development Loan 2033</t>
  </si>
  <si>
    <t>7.48%  Nagaland State Development Loan 2033</t>
  </si>
  <si>
    <t>7.49%  Nagaland State Development Loan 2033</t>
  </si>
  <si>
    <t>7.78%  Nagaland State Development Loan 2033</t>
  </si>
  <si>
    <t xml:space="preserve"> </t>
  </si>
  <si>
    <t xml:space="preserve">  117- Defined Contribution Pension Scheme for  (d)
           Government Employees</t>
  </si>
  <si>
    <t>101 - Block Loans</t>
  </si>
  <si>
    <r>
      <t xml:space="preserve">* This includes </t>
    </r>
    <r>
      <rPr>
        <sz val="10"/>
        <rFont val="Calibri"/>
        <family val="2"/>
      </rPr>
      <t>₹182.90</t>
    </r>
    <r>
      <rPr>
        <sz val="10"/>
        <rFont val="Times New Roman"/>
        <family val="1"/>
      </rPr>
      <t xml:space="preserve"> lakh interest regarding management of Public Debt.</t>
    </r>
  </si>
  <si>
    <t>(@) Please see foot note at page 274.</t>
  </si>
  <si>
    <t xml:space="preserve">  130 – State Disaster Mitigation Fund (SDMF)             (@)</t>
  </si>
  <si>
    <t>(d) Please see the Foot Note at page 275 of volume-II.</t>
  </si>
  <si>
    <t>(e) Please see the Foot Note at page 275 of volume-II.</t>
  </si>
  <si>
    <t>Total-05 Loans for Special Schemes</t>
  </si>
  <si>
    <r>
      <t>(</t>
    </r>
    <r>
      <rPr>
        <sz val="12"/>
        <rFont val="Inter"/>
        <family val="2"/>
      </rPr>
      <t>₹</t>
    </r>
    <r>
      <rPr>
        <sz val="12"/>
        <rFont val="Times New Roman"/>
        <family val="1"/>
      </rPr>
      <t xml:space="preserve"> in lakh)</t>
    </r>
  </si>
  <si>
    <r>
      <t xml:space="preserve">(A) This includes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1729.72 lakh EAP Loans and 50 years interest free loan for </t>
    </r>
    <r>
      <rPr>
        <sz val="10"/>
        <rFont val="Inter"/>
        <family val="2"/>
      </rPr>
      <t>₹</t>
    </r>
    <r>
      <rPr>
        <sz val="10"/>
        <rFont val="Times New Roman"/>
        <family val="1"/>
      </rPr>
      <t>97,319.51 lakh scheme for Special Assistance to State for Capital Expenditure.</t>
    </r>
  </si>
  <si>
    <t xml:space="preserve">       (c)N.W.D.P.R.A                                                                                      1996-2001</t>
  </si>
  <si>
    <t xml:space="preserve">       (d) Integrated Development of Small and Medium Towns                          1984-2001</t>
  </si>
  <si>
    <t xml:space="preserve">   101 - Schemes of North Eastern Council                                                        1984-2002</t>
  </si>
  <si>
    <t xml:space="preserve">   105 -  Small Savings Loans                                                                            1975-2000</t>
  </si>
  <si>
    <t xml:space="preserve">   108 - Loans Repayable annually over 30 years                                              1986-2000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</si>
</sst>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\+\)\ #,##0.00;\(\-\)\ #,##0.00;#,##0.00"/>
  </numFmts>
  <fonts count="12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0"/>
      <name val="Calibri"/>
      <family val="2"/>
    </font>
    <font>
      <b/>
      <i/>
      <sz val="12"/>
      <name val="Times New Roman"/>
      <family val="1"/>
    </font>
    <font>
      <sz val="10"/>
      <name val="Rupee Foradian"/>
      <family val="2"/>
    </font>
    <font>
      <sz val="12"/>
      <name val="Inter"/>
      <family val="2"/>
    </font>
    <font>
      <sz val="10"/>
      <name val="Inter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vertical="top"/>
    </xf>
    <xf numFmtId="4" fontId="2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4" fontId="2" fillId="0" borderId="3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4" fontId="4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right" vertical="center" wrapText="1"/>
    </xf>
    <xf numFmtId="2" fontId="2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vertical="top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2" fillId="0" borderId="8" xfId="0" applyFont="1" applyBorder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4" fontId="3" fillId="0" borderId="8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4" fontId="5" fillId="0" borderId="8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923925</xdr:colOff>
      <xdr:row>47</xdr:row>
      <xdr:rowOff>5601</xdr:rowOff>
    </xdr:from>
    <xdr:to>
      <xdr:col>2</xdr:col>
      <xdr:colOff>333375</xdr:colOff>
      <xdr:row>48</xdr:row>
      <xdr:rowOff>73398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67275" y="12273801"/>
          <a:ext cx="381000" cy="26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900" b="1">
              <a:latin typeface="Times New Roman" panose="02020603050405020304" pitchFamily="18" charset="0"/>
              <a:cs typeface="Times New Roman" panose="02020603050405020304" pitchFamily="18" charset="0"/>
            </a:rPr>
            <a:t>(A)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1"/>
  <sheetViews>
    <sheetView tabSelected="1" view="pageLayout" zoomScaleNormal="100" workbookViewId="0">
      <selection activeCell="C15" sqref="C15"/>
    </sheetView>
  </sheetViews>
  <sheetFormatPr defaultColWidth="8.85546875" defaultRowHeight="15.75"/>
  <cols>
    <col min="1" max="1" width="55" style="1" customWidth="1"/>
    <col min="2" max="2" width="13.5703125" style="1" customWidth="1"/>
    <col min="3" max="3" width="14.140625" style="1" customWidth="1"/>
    <col min="4" max="4" width="14.42578125" style="1" customWidth="1"/>
    <col min="5" max="5" width="12.85546875" style="1" customWidth="1"/>
    <col min="6" max="6" width="15.42578125" style="1" customWidth="1"/>
    <col min="7" max="7" width="13.7109375" style="1" customWidth="1"/>
    <col min="8" max="16384" width="8.85546875" style="1"/>
  </cols>
  <sheetData>
    <row r="1" spans="1:7">
      <c r="A1" s="80" t="s">
        <v>70</v>
      </c>
      <c r="B1" s="83"/>
      <c r="C1" s="83"/>
      <c r="D1" s="83"/>
      <c r="E1" s="83"/>
      <c r="F1" s="83"/>
      <c r="G1" s="83"/>
    </row>
    <row r="2" spans="1:7">
      <c r="A2" s="15"/>
      <c r="B2" s="15"/>
      <c r="C2" s="15"/>
      <c r="D2" s="15"/>
      <c r="E2" s="15"/>
      <c r="F2" s="15"/>
      <c r="G2" s="15"/>
    </row>
    <row r="3" spans="1:7">
      <c r="A3" s="98" t="s">
        <v>172</v>
      </c>
      <c r="B3" s="98"/>
      <c r="C3" s="98"/>
      <c r="D3" s="98"/>
      <c r="E3" s="98"/>
      <c r="F3" s="98"/>
      <c r="G3" s="98"/>
    </row>
    <row r="4" spans="1:7">
      <c r="A4" s="15"/>
      <c r="B4" s="15"/>
      <c r="C4" s="15"/>
      <c r="D4" s="15"/>
      <c r="E4" s="15"/>
      <c r="F4" s="57" t="s">
        <v>259</v>
      </c>
      <c r="G4" s="57"/>
    </row>
    <row r="5" spans="1:7" ht="72.75" customHeight="1">
      <c r="A5" s="19" t="s">
        <v>0</v>
      </c>
      <c r="B5" s="19" t="s">
        <v>240</v>
      </c>
      <c r="C5" s="19" t="s">
        <v>6</v>
      </c>
      <c r="D5" s="19" t="s">
        <v>5</v>
      </c>
      <c r="E5" s="19" t="s">
        <v>241</v>
      </c>
      <c r="F5" s="19" t="s">
        <v>229</v>
      </c>
      <c r="G5" s="19" t="s">
        <v>7</v>
      </c>
    </row>
    <row r="6" spans="1:7" ht="31.15" customHeight="1">
      <c r="A6" s="69" t="s">
        <v>8</v>
      </c>
      <c r="B6" s="70"/>
      <c r="C6" s="70"/>
      <c r="D6" s="70"/>
      <c r="E6" s="70"/>
      <c r="F6" s="70"/>
      <c r="G6" s="71"/>
    </row>
    <row r="7" spans="1:7">
      <c r="A7" s="20" t="s">
        <v>178</v>
      </c>
      <c r="B7" s="16">
        <v>1141403.1000000001</v>
      </c>
      <c r="C7" s="16">
        <v>255128.81</v>
      </c>
      <c r="D7" s="16">
        <v>53500</v>
      </c>
      <c r="E7" s="16">
        <f>B7+C7-D7</f>
        <v>1343031.9100000001</v>
      </c>
      <c r="F7" s="14">
        <f>ROUND((E7-B7)/B7*100,2)</f>
        <v>17.66</v>
      </c>
      <c r="G7" s="16">
        <v>89536.51</v>
      </c>
    </row>
    <row r="8" spans="1:7">
      <c r="A8" s="20" t="s">
        <v>184</v>
      </c>
      <c r="B8" s="16">
        <v>97.87</v>
      </c>
      <c r="C8" s="16">
        <v>0</v>
      </c>
      <c r="D8" s="16">
        <v>8.64</v>
      </c>
      <c r="E8" s="16">
        <f t="shared" ref="E8:E14" si="0">B8+C8-D8</f>
        <v>89.23</v>
      </c>
      <c r="F8" s="14">
        <f>ROUND((E8-B8)/B8*100,2)</f>
        <v>-8.83</v>
      </c>
      <c r="G8" s="16">
        <v>1.73</v>
      </c>
    </row>
    <row r="9" spans="1:7" ht="34.15" customHeight="1">
      <c r="A9" s="20" t="s">
        <v>185</v>
      </c>
      <c r="B9" s="16">
        <v>1914.58</v>
      </c>
      <c r="C9" s="16">
        <v>0</v>
      </c>
      <c r="D9" s="16">
        <v>33.33</v>
      </c>
      <c r="E9" s="16">
        <f t="shared" si="0"/>
        <v>1881.25</v>
      </c>
      <c r="F9" s="14">
        <f t="shared" ref="F9:F15" si="1">ROUND((E9-B9)/B9*100,2)</f>
        <v>-1.74</v>
      </c>
      <c r="G9" s="16">
        <v>3.87</v>
      </c>
    </row>
    <row r="10" spans="1:7" ht="31.5">
      <c r="A10" s="20" t="s">
        <v>186</v>
      </c>
      <c r="B10" s="16">
        <v>10046.39</v>
      </c>
      <c r="C10" s="16">
        <v>3674.77</v>
      </c>
      <c r="D10" s="16">
        <v>2093.12</v>
      </c>
      <c r="E10" s="16">
        <f t="shared" si="0"/>
        <v>11628.04</v>
      </c>
      <c r="F10" s="14">
        <f t="shared" si="1"/>
        <v>15.74</v>
      </c>
      <c r="G10" s="16">
        <v>441.43</v>
      </c>
    </row>
    <row r="11" spans="1:7" ht="31.5">
      <c r="A11" s="20" t="s">
        <v>187</v>
      </c>
      <c r="B11" s="16">
        <v>2948.44</v>
      </c>
      <c r="C11" s="16">
        <v>0</v>
      </c>
      <c r="D11" s="16">
        <v>713.88</v>
      </c>
      <c r="E11" s="16">
        <f t="shared" si="0"/>
        <v>2234.56</v>
      </c>
      <c r="F11" s="14">
        <f t="shared" si="1"/>
        <v>-24.21</v>
      </c>
      <c r="G11" s="16">
        <v>207.18</v>
      </c>
    </row>
    <row r="12" spans="1:7">
      <c r="A12" s="20" t="s">
        <v>188</v>
      </c>
      <c r="B12" s="16">
        <v>27994.61</v>
      </c>
      <c r="C12" s="2">
        <v>2126.83</v>
      </c>
      <c r="D12" s="2">
        <v>7981.11</v>
      </c>
      <c r="E12" s="16">
        <f t="shared" si="0"/>
        <v>22140.33</v>
      </c>
      <c r="F12" s="14">
        <f t="shared" si="1"/>
        <v>-20.91</v>
      </c>
      <c r="G12" s="16">
        <v>4067.84</v>
      </c>
    </row>
    <row r="13" spans="1:7" ht="31.5">
      <c r="A13" s="20" t="s">
        <v>189</v>
      </c>
      <c r="B13" s="16">
        <v>22203</v>
      </c>
      <c r="C13" s="16">
        <v>247899.35</v>
      </c>
      <c r="D13" s="16">
        <v>270102.34999999998</v>
      </c>
      <c r="E13" s="16">
        <f t="shared" si="0"/>
        <v>0</v>
      </c>
      <c r="F13" s="14" t="s">
        <v>216</v>
      </c>
      <c r="G13" s="16">
        <v>314.35000000000002</v>
      </c>
    </row>
    <row r="14" spans="1:7" ht="31.5">
      <c r="A14" s="20" t="s">
        <v>190</v>
      </c>
      <c r="B14" s="16">
        <v>6738.25</v>
      </c>
      <c r="C14" s="16">
        <v>0</v>
      </c>
      <c r="D14" s="16">
        <v>1312.85</v>
      </c>
      <c r="E14" s="16">
        <f t="shared" si="0"/>
        <v>5425.4</v>
      </c>
      <c r="F14" s="14">
        <f t="shared" si="1"/>
        <v>-19.48</v>
      </c>
      <c r="G14" s="16">
        <v>768.76</v>
      </c>
    </row>
    <row r="15" spans="1:7">
      <c r="A15" s="36" t="s">
        <v>1</v>
      </c>
      <c r="B15" s="17">
        <f>B7+B8+B9+B10+B11+B12+B13+B14</f>
        <v>1213346.2400000002</v>
      </c>
      <c r="C15" s="17">
        <f>C7+C8+C9+C10+C11+C12+C13+C14</f>
        <v>508829.76</v>
      </c>
      <c r="D15" s="17">
        <f>D7+D8+D9+D10+D11+D12+D13+D14</f>
        <v>335745.27999999997</v>
      </c>
      <c r="E15" s="17">
        <f>E7+E8+E9+E10+E11+E12+E13+E14</f>
        <v>1386430.7200000002</v>
      </c>
      <c r="F15" s="21">
        <f t="shared" si="1"/>
        <v>14.27</v>
      </c>
      <c r="G15" s="17">
        <f>G7+G8+G9+G10+G11+G12+G13+G14</f>
        <v>95341.669999999969</v>
      </c>
    </row>
    <row r="16" spans="1:7">
      <c r="A16" s="69" t="s">
        <v>2</v>
      </c>
      <c r="B16" s="70"/>
      <c r="C16" s="70"/>
      <c r="D16" s="70"/>
      <c r="E16" s="70"/>
      <c r="F16" s="70"/>
      <c r="G16" s="71"/>
    </row>
    <row r="17" spans="1:7">
      <c r="A17" s="69" t="s">
        <v>3</v>
      </c>
      <c r="B17" s="70"/>
      <c r="C17" s="70"/>
      <c r="D17" s="70"/>
      <c r="E17" s="70"/>
      <c r="F17" s="70"/>
      <c r="G17" s="71"/>
    </row>
    <row r="18" spans="1:7">
      <c r="A18" s="20" t="s">
        <v>191</v>
      </c>
      <c r="B18" s="16">
        <v>56.73</v>
      </c>
      <c r="C18" s="16">
        <v>0</v>
      </c>
      <c r="D18" s="16">
        <v>0</v>
      </c>
      <c r="E18" s="16">
        <f>B18+C18-D18</f>
        <v>56.73</v>
      </c>
      <c r="F18" s="14">
        <f t="shared" ref="F18:F20" si="2">ROUND((E18-B18)/B18*100,2)</f>
        <v>0</v>
      </c>
      <c r="G18" s="16">
        <v>0</v>
      </c>
    </row>
    <row r="19" spans="1:7">
      <c r="A19" s="20" t="s">
        <v>13</v>
      </c>
      <c r="B19" s="16">
        <v>889.82</v>
      </c>
      <c r="C19" s="16">
        <v>0</v>
      </c>
      <c r="D19" s="16">
        <v>60.16</v>
      </c>
      <c r="E19" s="16">
        <f>B19+C19-D19</f>
        <v>829.66000000000008</v>
      </c>
      <c r="F19" s="14">
        <f t="shared" si="2"/>
        <v>-6.76</v>
      </c>
      <c r="G19" s="16">
        <v>35.36</v>
      </c>
    </row>
    <row r="20" spans="1:7">
      <c r="A20" s="36" t="s">
        <v>135</v>
      </c>
      <c r="B20" s="17">
        <f>B18+B19</f>
        <v>946.55000000000007</v>
      </c>
      <c r="C20" s="17">
        <f t="shared" ref="C20:E20" si="3">C18+C19</f>
        <v>0</v>
      </c>
      <c r="D20" s="17">
        <f t="shared" si="3"/>
        <v>60.16</v>
      </c>
      <c r="E20" s="17">
        <f t="shared" si="3"/>
        <v>886.3900000000001</v>
      </c>
      <c r="F20" s="21">
        <f t="shared" si="2"/>
        <v>-6.36</v>
      </c>
      <c r="G20" s="17">
        <f>G19</f>
        <v>35.36</v>
      </c>
    </row>
    <row r="21" spans="1:7">
      <c r="A21" s="52"/>
      <c r="B21" s="22"/>
      <c r="C21" s="22"/>
      <c r="D21" s="22"/>
      <c r="E21" s="22"/>
      <c r="F21" s="48"/>
      <c r="G21" s="22"/>
    </row>
    <row r="22" spans="1:7">
      <c r="A22" s="54"/>
      <c r="B22" s="22"/>
      <c r="C22" s="22"/>
      <c r="D22" s="22"/>
      <c r="E22" s="22"/>
      <c r="F22" s="22"/>
      <c r="G22" s="22"/>
    </row>
    <row r="23" spans="1:7">
      <c r="A23" s="99" t="s">
        <v>253</v>
      </c>
      <c r="B23" s="99"/>
      <c r="C23" s="99"/>
      <c r="D23" s="99"/>
      <c r="E23" s="99"/>
      <c r="F23" s="99"/>
      <c r="G23" s="99"/>
    </row>
    <row r="24" spans="1:7" s="9" customFormat="1" ht="12.75">
      <c r="A24" s="99"/>
      <c r="B24" s="99"/>
      <c r="C24" s="99"/>
      <c r="D24" s="99"/>
      <c r="E24" s="99"/>
      <c r="F24" s="99"/>
      <c r="G24" s="99"/>
    </row>
    <row r="25" spans="1:7">
      <c r="A25" s="80" t="s">
        <v>71</v>
      </c>
      <c r="B25" s="83"/>
      <c r="C25" s="83"/>
      <c r="D25" s="83"/>
      <c r="E25" s="83"/>
      <c r="F25" s="83"/>
      <c r="G25" s="83"/>
    </row>
    <row r="26" spans="1:7">
      <c r="A26" s="15"/>
      <c r="B26" s="15"/>
      <c r="C26" s="15"/>
      <c r="D26" s="15"/>
      <c r="E26" s="15"/>
      <c r="F26" s="15"/>
      <c r="G26" s="15"/>
    </row>
    <row r="27" spans="1:7">
      <c r="A27" s="98" t="s">
        <v>172</v>
      </c>
      <c r="B27" s="98"/>
      <c r="C27" s="98"/>
      <c r="D27" s="98"/>
      <c r="E27" s="98"/>
      <c r="F27" s="98"/>
      <c r="G27" s="98"/>
    </row>
    <row r="28" spans="1:7">
      <c r="A28" s="15"/>
      <c r="B28" s="15"/>
      <c r="C28" s="15"/>
      <c r="D28" s="15"/>
      <c r="E28" s="15"/>
      <c r="F28" s="57" t="s">
        <v>259</v>
      </c>
      <c r="G28" s="57"/>
    </row>
    <row r="29" spans="1:7" ht="63">
      <c r="A29" s="19" t="s">
        <v>0</v>
      </c>
      <c r="B29" s="19" t="s">
        <v>240</v>
      </c>
      <c r="C29" s="19" t="s">
        <v>6</v>
      </c>
      <c r="D29" s="19" t="s">
        <v>5</v>
      </c>
      <c r="E29" s="19" t="s">
        <v>241</v>
      </c>
      <c r="F29" s="19" t="s">
        <v>229</v>
      </c>
      <c r="G29" s="19" t="s">
        <v>7</v>
      </c>
    </row>
    <row r="30" spans="1:7">
      <c r="A30" s="69" t="s">
        <v>9</v>
      </c>
      <c r="B30" s="70"/>
      <c r="C30" s="70"/>
      <c r="D30" s="70"/>
      <c r="E30" s="70"/>
      <c r="F30" s="70"/>
      <c r="G30" s="71"/>
    </row>
    <row r="31" spans="1:7">
      <c r="A31" s="69" t="s">
        <v>192</v>
      </c>
      <c r="B31" s="70"/>
      <c r="C31" s="70"/>
      <c r="D31" s="70"/>
      <c r="E31" s="70"/>
      <c r="F31" s="70"/>
      <c r="G31" s="71"/>
    </row>
    <row r="32" spans="1:7">
      <c r="A32" s="20" t="s">
        <v>183</v>
      </c>
      <c r="B32" s="16">
        <v>1697.38</v>
      </c>
      <c r="C32" s="16">
        <v>0</v>
      </c>
      <c r="D32" s="16">
        <v>1646.21</v>
      </c>
      <c r="E32" s="16">
        <f>B32+C32-D32</f>
        <v>51.170000000000073</v>
      </c>
      <c r="F32" s="14">
        <f t="shared" ref="F32:F49" si="4">ROUND((E32-B32)/B32*100,2)</f>
        <v>-96.99</v>
      </c>
      <c r="G32" s="16">
        <v>655.07000000000005</v>
      </c>
    </row>
    <row r="33" spans="1:7">
      <c r="A33" s="36" t="s">
        <v>193</v>
      </c>
      <c r="B33" s="17">
        <f t="shared" ref="B33:E33" si="5">B32</f>
        <v>1697.38</v>
      </c>
      <c r="C33" s="17">
        <f t="shared" si="5"/>
        <v>0</v>
      </c>
      <c r="D33" s="17">
        <f t="shared" si="5"/>
        <v>1646.21</v>
      </c>
      <c r="E33" s="17">
        <f t="shared" si="5"/>
        <v>51.170000000000073</v>
      </c>
      <c r="F33" s="21">
        <f t="shared" si="4"/>
        <v>-96.99</v>
      </c>
      <c r="G33" s="17">
        <f>G32</f>
        <v>655.07000000000005</v>
      </c>
    </row>
    <row r="34" spans="1:7">
      <c r="A34" s="69" t="s">
        <v>10</v>
      </c>
      <c r="B34" s="70"/>
      <c r="C34" s="70"/>
      <c r="D34" s="70"/>
      <c r="E34" s="70"/>
      <c r="F34" s="70"/>
      <c r="G34" s="71"/>
    </row>
    <row r="35" spans="1:7">
      <c r="A35" s="20" t="s">
        <v>11</v>
      </c>
      <c r="B35" s="16">
        <v>18.239999999999998</v>
      </c>
      <c r="C35" s="16">
        <v>0</v>
      </c>
      <c r="D35" s="16">
        <v>0</v>
      </c>
      <c r="E35" s="16">
        <f>B35+C35-D35</f>
        <v>18.239999999999998</v>
      </c>
      <c r="F35" s="14">
        <f t="shared" si="4"/>
        <v>0</v>
      </c>
      <c r="G35" s="16">
        <v>0</v>
      </c>
    </row>
    <row r="36" spans="1:7">
      <c r="A36" s="36" t="s">
        <v>140</v>
      </c>
      <c r="B36" s="17">
        <f t="shared" ref="B36:E36" si="6">B35</f>
        <v>18.239999999999998</v>
      </c>
      <c r="C36" s="17">
        <f t="shared" si="6"/>
        <v>0</v>
      </c>
      <c r="D36" s="17">
        <f t="shared" si="6"/>
        <v>0</v>
      </c>
      <c r="E36" s="17">
        <f t="shared" si="6"/>
        <v>18.239999999999998</v>
      </c>
      <c r="F36" s="21">
        <f t="shared" si="4"/>
        <v>0</v>
      </c>
      <c r="G36" s="17">
        <f>G35</f>
        <v>0</v>
      </c>
    </row>
    <row r="37" spans="1:7">
      <c r="A37" s="69" t="s">
        <v>12</v>
      </c>
      <c r="B37" s="70"/>
      <c r="C37" s="70"/>
      <c r="D37" s="70"/>
      <c r="E37" s="70"/>
      <c r="F37" s="70"/>
      <c r="G37" s="71"/>
    </row>
    <row r="38" spans="1:7">
      <c r="A38" s="20" t="s">
        <v>13</v>
      </c>
      <c r="B38" s="16">
        <v>2628.21</v>
      </c>
      <c r="C38" s="16">
        <v>0</v>
      </c>
      <c r="D38" s="16">
        <v>43.02</v>
      </c>
      <c r="E38" s="16">
        <f>B38+C38-D38</f>
        <v>2585.19</v>
      </c>
      <c r="F38" s="14">
        <f t="shared" si="4"/>
        <v>-1.64</v>
      </c>
      <c r="G38" s="16">
        <v>62.27</v>
      </c>
    </row>
    <row r="39" spans="1:7">
      <c r="A39" s="36" t="s">
        <v>14</v>
      </c>
      <c r="B39" s="17">
        <f t="shared" ref="B39:E39" si="7">B38</f>
        <v>2628.21</v>
      </c>
      <c r="C39" s="17">
        <f t="shared" si="7"/>
        <v>0</v>
      </c>
      <c r="D39" s="17">
        <f t="shared" si="7"/>
        <v>43.02</v>
      </c>
      <c r="E39" s="17">
        <f t="shared" si="7"/>
        <v>2585.19</v>
      </c>
      <c r="F39" s="21">
        <f t="shared" si="4"/>
        <v>-1.64</v>
      </c>
      <c r="G39" s="17">
        <f>G38</f>
        <v>62.27</v>
      </c>
    </row>
    <row r="40" spans="1:7">
      <c r="A40" s="69" t="s">
        <v>15</v>
      </c>
      <c r="B40" s="70"/>
      <c r="C40" s="70"/>
      <c r="D40" s="70"/>
      <c r="E40" s="70"/>
      <c r="F40" s="70"/>
      <c r="G40" s="71"/>
    </row>
    <row r="41" spans="1:7">
      <c r="A41" s="20" t="s">
        <v>16</v>
      </c>
      <c r="B41" s="16">
        <v>697.57</v>
      </c>
      <c r="C41" s="16">
        <v>0</v>
      </c>
      <c r="D41" s="16">
        <v>16.61</v>
      </c>
      <c r="E41" s="16">
        <f>B41+C41-D41</f>
        <v>680.96</v>
      </c>
      <c r="F41" s="14">
        <f t="shared" si="4"/>
        <v>-2.38</v>
      </c>
      <c r="G41" s="16">
        <v>38.47</v>
      </c>
    </row>
    <row r="42" spans="1:7">
      <c r="A42" s="36" t="s">
        <v>258</v>
      </c>
      <c r="B42" s="17">
        <f t="shared" ref="B42:E42" si="8">B41</f>
        <v>697.57</v>
      </c>
      <c r="C42" s="17">
        <f t="shared" si="8"/>
        <v>0</v>
      </c>
      <c r="D42" s="17">
        <f t="shared" si="8"/>
        <v>16.61</v>
      </c>
      <c r="E42" s="17">
        <f t="shared" si="8"/>
        <v>680.96</v>
      </c>
      <c r="F42" s="21">
        <f t="shared" si="4"/>
        <v>-2.38</v>
      </c>
      <c r="G42" s="17">
        <f>G41</f>
        <v>38.47</v>
      </c>
    </row>
    <row r="43" spans="1:7">
      <c r="A43" s="69" t="s">
        <v>17</v>
      </c>
      <c r="B43" s="70"/>
      <c r="C43" s="70"/>
      <c r="D43" s="70"/>
      <c r="E43" s="70"/>
      <c r="F43" s="70"/>
      <c r="G43" s="71"/>
    </row>
    <row r="44" spans="1:7">
      <c r="A44" s="20" t="s">
        <v>18</v>
      </c>
      <c r="B44" s="16">
        <v>0.3</v>
      </c>
      <c r="C44" s="16">
        <v>0</v>
      </c>
      <c r="D44" s="16">
        <v>0</v>
      </c>
      <c r="E44" s="16">
        <f>B44+C44-D44</f>
        <v>0.3</v>
      </c>
      <c r="F44" s="14">
        <f t="shared" si="4"/>
        <v>0</v>
      </c>
      <c r="G44" s="16">
        <v>0</v>
      </c>
    </row>
    <row r="45" spans="1:7">
      <c r="A45" s="20" t="s">
        <v>19</v>
      </c>
      <c r="B45" s="16">
        <v>34.79</v>
      </c>
      <c r="C45" s="16">
        <v>0</v>
      </c>
      <c r="D45" s="16">
        <v>0</v>
      </c>
      <c r="E45" s="16">
        <f>B45+C45-D45</f>
        <v>34.79</v>
      </c>
      <c r="F45" s="14">
        <f t="shared" si="4"/>
        <v>0</v>
      </c>
      <c r="G45" s="16">
        <v>0</v>
      </c>
    </row>
    <row r="46" spans="1:7">
      <c r="A46" s="36" t="s">
        <v>20</v>
      </c>
      <c r="B46" s="17">
        <f t="shared" ref="B46:G46" si="9">B44+B45</f>
        <v>35.089999999999996</v>
      </c>
      <c r="C46" s="17">
        <f t="shared" si="9"/>
        <v>0</v>
      </c>
      <c r="D46" s="17">
        <f t="shared" si="9"/>
        <v>0</v>
      </c>
      <c r="E46" s="17">
        <f t="shared" si="9"/>
        <v>35.089999999999996</v>
      </c>
      <c r="F46" s="21">
        <f t="shared" si="4"/>
        <v>0</v>
      </c>
      <c r="G46" s="17">
        <f t="shared" si="9"/>
        <v>0</v>
      </c>
    </row>
    <row r="47" spans="1:7" ht="31.15" customHeight="1">
      <c r="A47" s="69" t="s">
        <v>227</v>
      </c>
      <c r="B47" s="70"/>
      <c r="C47" s="70"/>
      <c r="D47" s="70"/>
      <c r="E47" s="70"/>
      <c r="F47" s="70"/>
      <c r="G47" s="71"/>
    </row>
    <row r="48" spans="1:7">
      <c r="A48" s="20" t="s">
        <v>177</v>
      </c>
      <c r="B48" s="16">
        <v>104811.9</v>
      </c>
      <c r="C48" s="16">
        <v>99049.23</v>
      </c>
      <c r="D48" s="16">
        <v>142.76</v>
      </c>
      <c r="E48" s="16">
        <f>B48+C48-D48</f>
        <v>203718.37</v>
      </c>
      <c r="F48" s="14">
        <f t="shared" si="4"/>
        <v>94.37</v>
      </c>
      <c r="G48" s="16">
        <v>0</v>
      </c>
    </row>
    <row r="49" spans="1:7" ht="31.5">
      <c r="A49" s="36" t="s">
        <v>173</v>
      </c>
      <c r="B49" s="17">
        <f>B48</f>
        <v>104811.9</v>
      </c>
      <c r="C49" s="17">
        <f t="shared" ref="C49:E49" si="10">C48</f>
        <v>99049.23</v>
      </c>
      <c r="D49" s="17">
        <f t="shared" si="10"/>
        <v>142.76</v>
      </c>
      <c r="E49" s="17">
        <f t="shared" si="10"/>
        <v>203718.37</v>
      </c>
      <c r="F49" s="21">
        <f t="shared" si="4"/>
        <v>94.37</v>
      </c>
      <c r="G49" s="17">
        <f>G48</f>
        <v>0</v>
      </c>
    </row>
    <row r="50" spans="1:7">
      <c r="A50" s="55"/>
      <c r="B50" s="15"/>
      <c r="C50" s="15"/>
      <c r="D50" s="15"/>
      <c r="E50" s="15"/>
      <c r="F50" s="15"/>
      <c r="G50" s="15"/>
    </row>
    <row r="51" spans="1:7">
      <c r="A51" s="99" t="s">
        <v>260</v>
      </c>
      <c r="B51" s="99"/>
      <c r="C51" s="99"/>
      <c r="D51" s="99"/>
      <c r="E51" s="99"/>
      <c r="F51" s="99"/>
      <c r="G51" s="99"/>
    </row>
    <row r="52" spans="1:7" s="9" customFormat="1" ht="12.75">
      <c r="A52" s="23"/>
      <c r="B52" s="23"/>
      <c r="C52" s="23"/>
      <c r="D52" s="23"/>
      <c r="E52" s="23"/>
      <c r="F52" s="23"/>
      <c r="G52" s="23"/>
    </row>
    <row r="53" spans="1:7" ht="16.149999999999999" customHeight="1">
      <c r="A53" s="80" t="s">
        <v>71</v>
      </c>
      <c r="B53" s="83"/>
      <c r="C53" s="83"/>
      <c r="D53" s="83"/>
      <c r="E53" s="83"/>
      <c r="F53" s="83"/>
      <c r="G53" s="83"/>
    </row>
    <row r="54" spans="1:7">
      <c r="A54" s="15"/>
      <c r="B54" s="15"/>
      <c r="C54" s="15"/>
      <c r="D54" s="15"/>
      <c r="E54" s="15"/>
      <c r="F54" s="15"/>
      <c r="G54" s="15"/>
    </row>
    <row r="55" spans="1:7">
      <c r="A55" s="98" t="s">
        <v>172</v>
      </c>
      <c r="B55" s="98"/>
      <c r="C55" s="98"/>
      <c r="D55" s="98"/>
      <c r="E55" s="98"/>
      <c r="F55" s="98"/>
      <c r="G55" s="98"/>
    </row>
    <row r="56" spans="1:7">
      <c r="A56" s="15"/>
      <c r="B56" s="15"/>
      <c r="C56" s="15"/>
      <c r="D56" s="15"/>
      <c r="E56" s="15"/>
      <c r="F56" s="57" t="s">
        <v>259</v>
      </c>
      <c r="G56" s="57"/>
    </row>
    <row r="57" spans="1:7" ht="70.5" customHeight="1">
      <c r="A57" s="19" t="s">
        <v>0</v>
      </c>
      <c r="B57" s="19" t="s">
        <v>240</v>
      </c>
      <c r="C57" s="19" t="s">
        <v>6</v>
      </c>
      <c r="D57" s="19" t="s">
        <v>5</v>
      </c>
      <c r="E57" s="19" t="s">
        <v>241</v>
      </c>
      <c r="F57" s="19" t="s">
        <v>229</v>
      </c>
      <c r="G57" s="19" t="s">
        <v>7</v>
      </c>
    </row>
    <row r="58" spans="1:7" ht="31.5">
      <c r="A58" s="36" t="s">
        <v>27</v>
      </c>
      <c r="B58" s="17">
        <f>B20+B33+B36+B39+B42+B46+B49</f>
        <v>110834.93999999999</v>
      </c>
      <c r="C58" s="17">
        <f>C20+C33+C36+C39+C42+C46+C49</f>
        <v>99049.23</v>
      </c>
      <c r="D58" s="17">
        <f>D20+D33+D36+D39+D42+D46+D49</f>
        <v>1908.76</v>
      </c>
      <c r="E58" s="17">
        <f>E20+E33+E36+E39+E42+E46+E49</f>
        <v>207975.41</v>
      </c>
      <c r="F58" s="21">
        <f t="shared" ref="F58:F59" si="11">ROUND((E58-B58)/B58*100,2)</f>
        <v>87.64</v>
      </c>
      <c r="G58" s="17">
        <f>G20+G33+G36+G39+G42+G46+G49</f>
        <v>791.17000000000007</v>
      </c>
    </row>
    <row r="59" spans="1:7">
      <c r="A59" s="36" t="s">
        <v>21</v>
      </c>
      <c r="B59" s="17">
        <f>B15+B58</f>
        <v>1324181.1800000002</v>
      </c>
      <c r="C59" s="17">
        <f>C15+C58</f>
        <v>607878.99</v>
      </c>
      <c r="D59" s="17">
        <f>D15+D58</f>
        <v>337654.04</v>
      </c>
      <c r="E59" s="17">
        <f>E15+E58</f>
        <v>1594406.1300000001</v>
      </c>
      <c r="F59" s="21">
        <f t="shared" si="11"/>
        <v>20.41</v>
      </c>
      <c r="G59" s="17">
        <f>G15+G58</f>
        <v>96132.839999999967</v>
      </c>
    </row>
    <row r="60" spans="1:7">
      <c r="A60" s="79"/>
      <c r="B60" s="80"/>
      <c r="C60" s="80"/>
      <c r="D60" s="80"/>
      <c r="E60" s="80"/>
      <c r="F60" s="80"/>
      <c r="G60" s="81"/>
    </row>
    <row r="61" spans="1:7">
      <c r="A61" s="69" t="s">
        <v>231</v>
      </c>
      <c r="B61" s="70"/>
      <c r="C61" s="70"/>
      <c r="D61" s="70"/>
      <c r="E61" s="70"/>
      <c r="F61" s="70"/>
      <c r="G61" s="71"/>
    </row>
    <row r="62" spans="1:7" ht="46.9" customHeight="1">
      <c r="A62" s="69" t="s">
        <v>194</v>
      </c>
      <c r="B62" s="70"/>
      <c r="C62" s="70"/>
      <c r="D62" s="70"/>
      <c r="E62" s="70"/>
      <c r="F62" s="70"/>
      <c r="G62" s="71"/>
    </row>
    <row r="63" spans="1:7">
      <c r="A63" s="20" t="s">
        <v>22</v>
      </c>
      <c r="B63" s="16">
        <v>143833.43</v>
      </c>
      <c r="C63" s="16">
        <v>47267.44</v>
      </c>
      <c r="D63" s="16">
        <v>55824.99</v>
      </c>
      <c r="E63" s="16">
        <f>B63+C63-D63</f>
        <v>135275.88</v>
      </c>
      <c r="F63" s="14">
        <f t="shared" ref="F63:F68" si="12">ROUND((E63-B63)/B63*100,2)</f>
        <v>-5.95</v>
      </c>
      <c r="G63" s="16">
        <v>9211.98</v>
      </c>
    </row>
    <row r="64" spans="1:7">
      <c r="A64" s="20" t="s">
        <v>23</v>
      </c>
      <c r="B64" s="16">
        <v>327.69</v>
      </c>
      <c r="C64" s="16">
        <v>11.24</v>
      </c>
      <c r="D64" s="16">
        <v>28.86</v>
      </c>
      <c r="E64" s="16">
        <f t="shared" ref="E64:E65" si="13">B64+C64-D64</f>
        <v>310.07</v>
      </c>
      <c r="F64" s="14">
        <f t="shared" si="12"/>
        <v>-5.38</v>
      </c>
      <c r="G64" s="16">
        <v>11.24</v>
      </c>
    </row>
    <row r="65" spans="1:7">
      <c r="A65" s="20" t="s">
        <v>24</v>
      </c>
      <c r="B65" s="16">
        <v>1280.53</v>
      </c>
      <c r="C65" s="16">
        <v>139.22</v>
      </c>
      <c r="D65" s="16">
        <v>104.04</v>
      </c>
      <c r="E65" s="16">
        <f t="shared" si="13"/>
        <v>1315.71</v>
      </c>
      <c r="F65" s="14">
        <f t="shared" si="12"/>
        <v>2.75</v>
      </c>
      <c r="G65" s="16">
        <v>110.25</v>
      </c>
    </row>
    <row r="66" spans="1:7">
      <c r="A66" s="36" t="s">
        <v>25</v>
      </c>
      <c r="B66" s="17">
        <f t="shared" ref="B66:D66" si="14">B63+B64+B65</f>
        <v>145441.65</v>
      </c>
      <c r="C66" s="17">
        <f t="shared" si="14"/>
        <v>47417.9</v>
      </c>
      <c r="D66" s="17">
        <f t="shared" si="14"/>
        <v>55957.89</v>
      </c>
      <c r="E66" s="17">
        <f>E63+E64+E65</f>
        <v>136901.66</v>
      </c>
      <c r="F66" s="21">
        <f t="shared" si="12"/>
        <v>-5.87</v>
      </c>
      <c r="G66" s="17">
        <f>G63+G64+G65</f>
        <v>9333.4699999999993</v>
      </c>
    </row>
    <row r="67" spans="1:7">
      <c r="A67" s="36" t="s">
        <v>26</v>
      </c>
      <c r="B67" s="17">
        <f t="shared" ref="B67:G68" si="15">B66</f>
        <v>145441.65</v>
      </c>
      <c r="C67" s="17">
        <f t="shared" si="15"/>
        <v>47417.9</v>
      </c>
      <c r="D67" s="17">
        <f t="shared" si="15"/>
        <v>55957.89</v>
      </c>
      <c r="E67" s="17">
        <f>E66</f>
        <v>136901.66</v>
      </c>
      <c r="F67" s="21">
        <f t="shared" si="12"/>
        <v>-5.87</v>
      </c>
      <c r="G67" s="17">
        <f>G66</f>
        <v>9333.4699999999993</v>
      </c>
    </row>
    <row r="68" spans="1:7">
      <c r="A68" s="36" t="s">
        <v>225</v>
      </c>
      <c r="B68" s="17">
        <f t="shared" si="15"/>
        <v>145441.65</v>
      </c>
      <c r="C68" s="17">
        <f t="shared" si="15"/>
        <v>47417.9</v>
      </c>
      <c r="D68" s="17">
        <f t="shared" si="15"/>
        <v>55957.89</v>
      </c>
      <c r="E68" s="17">
        <f t="shared" si="15"/>
        <v>136901.66</v>
      </c>
      <c r="F68" s="21">
        <f t="shared" si="12"/>
        <v>-5.87</v>
      </c>
      <c r="G68" s="17">
        <f t="shared" si="15"/>
        <v>9333.4699999999993</v>
      </c>
    </row>
    <row r="69" spans="1:7">
      <c r="A69" s="15"/>
      <c r="B69" s="15"/>
      <c r="C69" s="15"/>
      <c r="D69" s="15"/>
      <c r="E69" s="15"/>
      <c r="F69" s="15"/>
      <c r="G69" s="15"/>
    </row>
    <row r="70" spans="1:7">
      <c r="A70" s="15"/>
      <c r="B70" s="15"/>
      <c r="C70" s="15"/>
      <c r="D70" s="15"/>
      <c r="E70" s="15"/>
      <c r="F70" s="15"/>
      <c r="G70" s="15"/>
    </row>
    <row r="71" spans="1:7">
      <c r="A71" s="15"/>
      <c r="B71" s="15"/>
      <c r="C71" s="15"/>
      <c r="D71" s="15"/>
      <c r="E71" s="15"/>
      <c r="F71" s="15"/>
      <c r="G71" s="15"/>
    </row>
    <row r="72" spans="1:7">
      <c r="A72" s="15"/>
      <c r="B72" s="15"/>
      <c r="C72" s="15"/>
      <c r="D72" s="15"/>
      <c r="E72" s="15"/>
      <c r="F72" s="15"/>
      <c r="G72" s="15"/>
    </row>
    <row r="73" spans="1:7">
      <c r="A73" s="15"/>
      <c r="B73" s="15"/>
      <c r="C73" s="15"/>
      <c r="D73" s="15"/>
      <c r="E73" s="15"/>
      <c r="F73" s="15"/>
      <c r="G73" s="15"/>
    </row>
    <row r="74" spans="1:7">
      <c r="A74" s="15"/>
      <c r="B74" s="15"/>
      <c r="C74" s="15"/>
      <c r="D74" s="15"/>
      <c r="E74" s="15"/>
      <c r="F74" s="15"/>
      <c r="G74" s="15"/>
    </row>
    <row r="75" spans="1:7">
      <c r="A75" s="15"/>
      <c r="B75" s="15"/>
      <c r="C75" s="15"/>
      <c r="D75" s="15"/>
      <c r="E75" s="15"/>
      <c r="F75" s="15"/>
      <c r="G75" s="15"/>
    </row>
    <row r="76" spans="1:7">
      <c r="A76" s="15"/>
      <c r="B76" s="15"/>
      <c r="C76" s="15"/>
      <c r="D76" s="15"/>
      <c r="E76" s="15"/>
      <c r="F76" s="15"/>
      <c r="G76" s="15"/>
    </row>
    <row r="77" spans="1:7">
      <c r="A77" s="15"/>
      <c r="B77" s="15"/>
      <c r="C77" s="15"/>
      <c r="D77" s="15"/>
      <c r="E77" s="15"/>
      <c r="F77" s="15"/>
      <c r="G77" s="15"/>
    </row>
    <row r="78" spans="1:7">
      <c r="A78" s="15"/>
      <c r="B78" s="15"/>
      <c r="C78" s="15"/>
      <c r="D78" s="15"/>
      <c r="E78" s="15"/>
      <c r="F78" s="15"/>
      <c r="G78" s="15"/>
    </row>
    <row r="79" spans="1:7">
      <c r="A79" s="15"/>
      <c r="B79" s="15"/>
      <c r="C79" s="15"/>
      <c r="D79" s="15"/>
      <c r="E79" s="15"/>
      <c r="F79" s="15"/>
      <c r="G79" s="15"/>
    </row>
    <row r="80" spans="1:7">
      <c r="A80" s="80" t="s">
        <v>71</v>
      </c>
      <c r="B80" s="83"/>
      <c r="C80" s="83"/>
      <c r="D80" s="83"/>
      <c r="E80" s="83"/>
      <c r="F80" s="83"/>
      <c r="G80" s="83"/>
    </row>
    <row r="81" spans="1:7" ht="4.9000000000000004" customHeight="1">
      <c r="A81" s="15"/>
      <c r="B81" s="15"/>
      <c r="C81" s="15"/>
      <c r="D81" s="15"/>
      <c r="E81" s="15"/>
      <c r="F81" s="15"/>
      <c r="G81" s="15"/>
    </row>
    <row r="82" spans="1:7">
      <c r="A82" s="98" t="s">
        <v>172</v>
      </c>
      <c r="B82" s="98"/>
      <c r="C82" s="98"/>
      <c r="D82" s="98"/>
      <c r="E82" s="98"/>
      <c r="F82" s="98"/>
      <c r="G82" s="98"/>
    </row>
    <row r="83" spans="1:7">
      <c r="A83" s="15"/>
      <c r="B83" s="15"/>
      <c r="C83" s="15"/>
      <c r="D83" s="15"/>
      <c r="E83" s="15"/>
      <c r="F83" s="57" t="s">
        <v>259</v>
      </c>
      <c r="G83" s="57"/>
    </row>
    <row r="84" spans="1:7" ht="63">
      <c r="A84" s="19" t="s">
        <v>0</v>
      </c>
      <c r="B84" s="19" t="s">
        <v>240</v>
      </c>
      <c r="C84" s="19" t="s">
        <v>6</v>
      </c>
      <c r="D84" s="19" t="s">
        <v>5</v>
      </c>
      <c r="E84" s="19" t="s">
        <v>241</v>
      </c>
      <c r="F84" s="19" t="s">
        <v>230</v>
      </c>
      <c r="G84" s="19" t="s">
        <v>7</v>
      </c>
    </row>
    <row r="85" spans="1:7">
      <c r="A85" s="69" t="s">
        <v>28</v>
      </c>
      <c r="B85" s="70"/>
      <c r="C85" s="70"/>
      <c r="D85" s="70"/>
      <c r="E85" s="70"/>
      <c r="F85" s="70"/>
      <c r="G85" s="71"/>
    </row>
    <row r="86" spans="1:7">
      <c r="A86" s="69" t="s">
        <v>29</v>
      </c>
      <c r="B86" s="70"/>
      <c r="C86" s="70"/>
      <c r="D86" s="70"/>
      <c r="E86" s="70"/>
      <c r="F86" s="70"/>
      <c r="G86" s="71"/>
    </row>
    <row r="87" spans="1:7">
      <c r="A87" s="20" t="s">
        <v>30</v>
      </c>
      <c r="B87" s="16">
        <v>84.73</v>
      </c>
      <c r="C87" s="16">
        <v>0</v>
      </c>
      <c r="D87" s="16">
        <v>0</v>
      </c>
      <c r="E87" s="16">
        <f>B87+C87-D87</f>
        <v>84.73</v>
      </c>
      <c r="F87" s="14">
        <f t="shared" ref="F87:F92" si="16">ROUND((E87-B87)/B87*100,2)</f>
        <v>0</v>
      </c>
      <c r="G87" s="16">
        <v>0</v>
      </c>
    </row>
    <row r="88" spans="1:7">
      <c r="A88" s="20" t="s">
        <v>223</v>
      </c>
      <c r="B88" s="16">
        <v>859.39</v>
      </c>
      <c r="C88" s="16">
        <v>2853.61</v>
      </c>
      <c r="D88" s="16">
        <v>2001.43</v>
      </c>
      <c r="E88" s="16">
        <f>B88+C88-D88</f>
        <v>1711.57</v>
      </c>
      <c r="F88" s="14" t="s">
        <v>216</v>
      </c>
      <c r="G88" s="16">
        <v>0</v>
      </c>
    </row>
    <row r="89" spans="1:7">
      <c r="A89" s="24" t="s">
        <v>195</v>
      </c>
      <c r="B89" s="16">
        <v>-78.03</v>
      </c>
      <c r="C89" s="16">
        <v>403.89</v>
      </c>
      <c r="D89" s="16">
        <v>312.06</v>
      </c>
      <c r="E89" s="16">
        <f>B89+C89-D89</f>
        <v>13.800000000000011</v>
      </c>
      <c r="F89" s="14">
        <f>ROUND((E89-B89)/B89*100,2)</f>
        <v>-117.69</v>
      </c>
      <c r="G89" s="16">
        <v>0</v>
      </c>
    </row>
    <row r="90" spans="1:7">
      <c r="A90" s="36" t="s">
        <v>31</v>
      </c>
      <c r="B90" s="17">
        <f>B87+B88+B89</f>
        <v>866.09</v>
      </c>
      <c r="C90" s="17">
        <f t="shared" ref="C90:E90" si="17">C87+C88+C89</f>
        <v>3257.5</v>
      </c>
      <c r="D90" s="17">
        <f t="shared" si="17"/>
        <v>2313.4900000000002</v>
      </c>
      <c r="E90" s="17">
        <f t="shared" si="17"/>
        <v>1810.1</v>
      </c>
      <c r="F90" s="21">
        <f>ROUND((E90-B90)/B90*100,2)</f>
        <v>109</v>
      </c>
      <c r="G90" s="17">
        <f t="shared" ref="G90" si="18">G87+G89</f>
        <v>0</v>
      </c>
    </row>
    <row r="91" spans="1:7">
      <c r="A91" s="36" t="s">
        <v>196</v>
      </c>
      <c r="B91" s="17">
        <f t="shared" ref="B91:G91" si="19">B90</f>
        <v>866.09</v>
      </c>
      <c r="C91" s="17">
        <f t="shared" si="19"/>
        <v>3257.5</v>
      </c>
      <c r="D91" s="17">
        <f t="shared" si="19"/>
        <v>2313.4900000000002</v>
      </c>
      <c r="E91" s="17">
        <f t="shared" si="19"/>
        <v>1810.1</v>
      </c>
      <c r="F91" s="21">
        <f t="shared" si="16"/>
        <v>109</v>
      </c>
      <c r="G91" s="17">
        <f t="shared" si="19"/>
        <v>0</v>
      </c>
    </row>
    <row r="92" spans="1:7">
      <c r="A92" s="36" t="s">
        <v>214</v>
      </c>
      <c r="B92" s="17">
        <f>B68+B91</f>
        <v>146307.74</v>
      </c>
      <c r="C92" s="17">
        <f t="shared" ref="C92:E92" si="20">C68+C91</f>
        <v>50675.4</v>
      </c>
      <c r="D92" s="17">
        <f t="shared" si="20"/>
        <v>58271.38</v>
      </c>
      <c r="E92" s="17">
        <f t="shared" si="20"/>
        <v>138711.76</v>
      </c>
      <c r="F92" s="21">
        <f t="shared" si="16"/>
        <v>-5.19</v>
      </c>
      <c r="G92" s="17">
        <f>G68+G91</f>
        <v>9333.4699999999993</v>
      </c>
    </row>
    <row r="93" spans="1:7">
      <c r="A93" s="69" t="s">
        <v>232</v>
      </c>
      <c r="B93" s="70"/>
      <c r="C93" s="70"/>
      <c r="D93" s="70"/>
      <c r="E93" s="70"/>
      <c r="F93" s="70"/>
      <c r="G93" s="71"/>
    </row>
    <row r="94" spans="1:7">
      <c r="A94" s="69" t="s">
        <v>32</v>
      </c>
      <c r="B94" s="70"/>
      <c r="C94" s="70"/>
      <c r="D94" s="70"/>
      <c r="E94" s="70"/>
      <c r="F94" s="70"/>
      <c r="G94" s="71"/>
    </row>
    <row r="95" spans="1:7">
      <c r="A95" s="69" t="s">
        <v>33</v>
      </c>
      <c r="B95" s="70"/>
      <c r="C95" s="70"/>
      <c r="D95" s="70"/>
      <c r="E95" s="70"/>
      <c r="F95" s="70"/>
      <c r="G95" s="71"/>
    </row>
    <row r="96" spans="1:7" ht="30" customHeight="1">
      <c r="A96" s="20" t="s">
        <v>197</v>
      </c>
      <c r="B96" s="16">
        <v>-1543.72</v>
      </c>
      <c r="C96" s="16">
        <v>0</v>
      </c>
      <c r="D96" s="16">
        <v>0</v>
      </c>
      <c r="E96" s="16">
        <f>B96+C96-D96</f>
        <v>-1543.72</v>
      </c>
      <c r="F96" s="14">
        <f t="shared" ref="F96:F100" si="21">ROUND((E96-B96)/B96*100,2)</f>
        <v>0</v>
      </c>
      <c r="G96" s="16">
        <v>0</v>
      </c>
    </row>
    <row r="97" spans="1:7">
      <c r="A97" s="25" t="s">
        <v>215</v>
      </c>
      <c r="B97" s="16">
        <v>0</v>
      </c>
      <c r="C97" s="16">
        <v>4080</v>
      </c>
      <c r="D97" s="16">
        <v>4080</v>
      </c>
      <c r="E97" s="16">
        <f>B97+C97-D97</f>
        <v>0</v>
      </c>
      <c r="F97" s="14">
        <v>0</v>
      </c>
      <c r="G97" s="16">
        <v>0</v>
      </c>
    </row>
    <row r="98" spans="1:7">
      <c r="A98" s="20" t="s">
        <v>255</v>
      </c>
      <c r="B98" s="16">
        <v>0</v>
      </c>
      <c r="C98" s="16">
        <v>1930</v>
      </c>
      <c r="D98" s="16">
        <v>1930</v>
      </c>
      <c r="E98" s="16">
        <f>B98+C98-D98</f>
        <v>0</v>
      </c>
      <c r="F98" s="14">
        <v>0</v>
      </c>
      <c r="G98" s="16">
        <v>0</v>
      </c>
    </row>
    <row r="99" spans="1:7">
      <c r="A99" s="36" t="s">
        <v>34</v>
      </c>
      <c r="B99" s="17">
        <f>B96+B97+B98</f>
        <v>-1543.72</v>
      </c>
      <c r="C99" s="17">
        <f>C96+C97+C98</f>
        <v>6010</v>
      </c>
      <c r="D99" s="17">
        <f t="shared" ref="D99:E99" si="22">D96+D97+D98</f>
        <v>6010</v>
      </c>
      <c r="E99" s="17">
        <f t="shared" si="22"/>
        <v>-1543.72</v>
      </c>
      <c r="F99" s="21">
        <f t="shared" si="21"/>
        <v>0</v>
      </c>
      <c r="G99" s="17">
        <v>0</v>
      </c>
    </row>
    <row r="100" spans="1:7">
      <c r="A100" s="36" t="s">
        <v>35</v>
      </c>
      <c r="B100" s="17">
        <f t="shared" ref="B100:E100" si="23">B99</f>
        <v>-1543.72</v>
      </c>
      <c r="C100" s="17">
        <f t="shared" si="23"/>
        <v>6010</v>
      </c>
      <c r="D100" s="17">
        <f t="shared" si="23"/>
        <v>6010</v>
      </c>
      <c r="E100" s="17">
        <f t="shared" si="23"/>
        <v>-1543.72</v>
      </c>
      <c r="F100" s="21">
        <f t="shared" si="21"/>
        <v>0</v>
      </c>
      <c r="G100" s="17">
        <v>0</v>
      </c>
    </row>
    <row r="101" spans="1:7">
      <c r="A101" s="69" t="s">
        <v>36</v>
      </c>
      <c r="B101" s="70"/>
      <c r="C101" s="70"/>
      <c r="D101" s="70"/>
      <c r="E101" s="70"/>
      <c r="F101" s="70"/>
      <c r="G101" s="71"/>
    </row>
    <row r="102" spans="1:7">
      <c r="A102" s="69" t="s">
        <v>37</v>
      </c>
      <c r="B102" s="70"/>
      <c r="C102" s="70"/>
      <c r="D102" s="70"/>
      <c r="E102" s="70"/>
      <c r="F102" s="70"/>
      <c r="G102" s="71"/>
    </row>
    <row r="103" spans="1:7">
      <c r="A103" s="102" t="s">
        <v>198</v>
      </c>
      <c r="B103" s="103"/>
      <c r="C103" s="103"/>
      <c r="D103" s="103"/>
      <c r="E103" s="103"/>
      <c r="F103" s="103"/>
      <c r="G103" s="104"/>
    </row>
    <row r="104" spans="1:7">
      <c r="A104" s="20" t="s">
        <v>38</v>
      </c>
      <c r="B104" s="16">
        <v>156186.62</v>
      </c>
      <c r="C104" s="16">
        <v>11882.9</v>
      </c>
      <c r="D104" s="16">
        <v>0</v>
      </c>
      <c r="E104" s="16">
        <f>B104+C104-D104</f>
        <v>168069.52</v>
      </c>
      <c r="F104" s="14">
        <f t="shared" ref="F104" si="24">ROUND((E104-B104)/B104*100,2)</f>
        <v>7.61</v>
      </c>
      <c r="G104" s="16">
        <v>0</v>
      </c>
    </row>
    <row r="105" spans="1:7">
      <c r="A105" s="100" t="s">
        <v>155</v>
      </c>
      <c r="B105" s="100"/>
      <c r="C105" s="100"/>
      <c r="D105" s="100"/>
      <c r="E105" s="100"/>
      <c r="F105" s="100"/>
      <c r="G105" s="100"/>
    </row>
    <row r="106" spans="1:7">
      <c r="A106" s="20" t="s">
        <v>199</v>
      </c>
      <c r="B106" s="16">
        <v>-156186.62</v>
      </c>
      <c r="C106" s="16">
        <v>0</v>
      </c>
      <c r="D106" s="16">
        <v>11882.9</v>
      </c>
      <c r="E106" s="16">
        <f>B106+C106-D106</f>
        <v>-168069.52</v>
      </c>
      <c r="F106" s="14">
        <f t="shared" ref="F106" si="25">ROUND((E106-B106)/B106*100,2)</f>
        <v>7.61</v>
      </c>
      <c r="G106" s="16">
        <v>0</v>
      </c>
    </row>
    <row r="107" spans="1:7">
      <c r="A107" s="36" t="s">
        <v>39</v>
      </c>
      <c r="B107" s="17">
        <f>B104+B106</f>
        <v>0</v>
      </c>
      <c r="C107" s="17">
        <f>C104+C106</f>
        <v>11882.9</v>
      </c>
      <c r="D107" s="17">
        <f>D104+D106</f>
        <v>11882.9</v>
      </c>
      <c r="E107" s="17">
        <f>E104+E106</f>
        <v>0</v>
      </c>
      <c r="F107" s="21">
        <v>0</v>
      </c>
      <c r="G107" s="17">
        <v>0</v>
      </c>
    </row>
    <row r="108" spans="1:7" s="9" customFormat="1" ht="12.75">
      <c r="A108" s="23" t="s">
        <v>254</v>
      </c>
      <c r="B108" s="23"/>
      <c r="C108" s="23"/>
      <c r="D108" s="23"/>
      <c r="E108" s="23"/>
      <c r="F108" s="23"/>
      <c r="G108" s="23"/>
    </row>
    <row r="109" spans="1:7" s="9" customFormat="1" ht="12.75">
      <c r="A109" s="23"/>
      <c r="B109" s="23"/>
      <c r="C109" s="23"/>
      <c r="D109" s="23"/>
      <c r="E109" s="23"/>
      <c r="F109" s="23"/>
      <c r="G109" s="23"/>
    </row>
    <row r="110" spans="1:7">
      <c r="A110" s="80" t="s">
        <v>71</v>
      </c>
      <c r="B110" s="83"/>
      <c r="C110" s="83"/>
      <c r="D110" s="83"/>
      <c r="E110" s="83"/>
      <c r="F110" s="83"/>
      <c r="G110" s="83"/>
    </row>
    <row r="111" spans="1:7">
      <c r="A111" s="15"/>
      <c r="B111" s="15"/>
      <c r="C111" s="15"/>
      <c r="D111" s="15"/>
      <c r="E111" s="15"/>
      <c r="F111" s="15"/>
      <c r="G111" s="15"/>
    </row>
    <row r="112" spans="1:7">
      <c r="A112" s="98" t="s">
        <v>172</v>
      </c>
      <c r="B112" s="98"/>
      <c r="C112" s="98"/>
      <c r="D112" s="98"/>
      <c r="E112" s="98"/>
      <c r="F112" s="98"/>
      <c r="G112" s="98"/>
    </row>
    <row r="113" spans="1:7">
      <c r="A113" s="15"/>
      <c r="B113" s="15"/>
      <c r="C113" s="15"/>
      <c r="D113" s="15"/>
      <c r="E113" s="15"/>
      <c r="F113" s="57" t="s">
        <v>259</v>
      </c>
      <c r="G113" s="57"/>
    </row>
    <row r="114" spans="1:7" ht="75" customHeight="1">
      <c r="A114" s="19" t="s">
        <v>0</v>
      </c>
      <c r="B114" s="19" t="s">
        <v>240</v>
      </c>
      <c r="C114" s="19" t="s">
        <v>6</v>
      </c>
      <c r="D114" s="19" t="s">
        <v>5</v>
      </c>
      <c r="E114" s="19" t="s">
        <v>241</v>
      </c>
      <c r="F114" s="19" t="s">
        <v>229</v>
      </c>
      <c r="G114" s="19" t="s">
        <v>7</v>
      </c>
    </row>
    <row r="115" spans="1:7">
      <c r="A115" s="69" t="s">
        <v>40</v>
      </c>
      <c r="B115" s="70"/>
      <c r="C115" s="70"/>
      <c r="D115" s="70"/>
      <c r="E115" s="70"/>
      <c r="F115" s="70"/>
      <c r="G115" s="71"/>
    </row>
    <row r="116" spans="1:7">
      <c r="A116" s="20" t="s">
        <v>41</v>
      </c>
      <c r="B116" s="16">
        <v>4054.05</v>
      </c>
      <c r="C116" s="16">
        <v>305.10000000000002</v>
      </c>
      <c r="D116" s="16">
        <v>0</v>
      </c>
      <c r="E116" s="16">
        <f>B116+C116-D116</f>
        <v>4359.1500000000005</v>
      </c>
      <c r="F116" s="14">
        <f t="shared" ref="F116:F117" si="26">ROUND((E116-B116)/B116*100,2)</f>
        <v>7.53</v>
      </c>
      <c r="G116" s="16">
        <v>0</v>
      </c>
    </row>
    <row r="117" spans="1:7">
      <c r="A117" s="20" t="s">
        <v>200</v>
      </c>
      <c r="B117" s="16">
        <v>-4054.05</v>
      </c>
      <c r="C117" s="16">
        <v>0</v>
      </c>
      <c r="D117" s="16">
        <v>305.10000000000002</v>
      </c>
      <c r="E117" s="16">
        <f t="shared" ref="E117" si="27">B117+C117-D117</f>
        <v>-4359.1500000000005</v>
      </c>
      <c r="F117" s="14">
        <f t="shared" si="26"/>
        <v>7.53</v>
      </c>
      <c r="G117" s="16">
        <v>0</v>
      </c>
    </row>
    <row r="118" spans="1:7">
      <c r="A118" s="36" t="s">
        <v>42</v>
      </c>
      <c r="B118" s="17">
        <f>B116+B117+B98</f>
        <v>0</v>
      </c>
      <c r="C118" s="17">
        <f>C116+C117</f>
        <v>305.10000000000002</v>
      </c>
      <c r="D118" s="17">
        <f>D116+D117</f>
        <v>305.10000000000002</v>
      </c>
      <c r="E118" s="17">
        <f>E116+E117+E98</f>
        <v>0</v>
      </c>
      <c r="F118" s="21">
        <v>0</v>
      </c>
      <c r="G118" s="17">
        <v>0</v>
      </c>
    </row>
    <row r="119" spans="1:7">
      <c r="A119" s="36" t="s">
        <v>43</v>
      </c>
      <c r="B119" s="17">
        <f>B107+B118</f>
        <v>0</v>
      </c>
      <c r="C119" s="17">
        <f>C107+C118</f>
        <v>12188</v>
      </c>
      <c r="D119" s="17">
        <f>D107+D118</f>
        <v>12188</v>
      </c>
      <c r="E119" s="17">
        <f>E107+E118</f>
        <v>0</v>
      </c>
      <c r="F119" s="21">
        <v>0</v>
      </c>
      <c r="G119" s="17">
        <v>0</v>
      </c>
    </row>
    <row r="120" spans="1:7">
      <c r="A120" s="37" t="s">
        <v>44</v>
      </c>
      <c r="B120" s="26">
        <f>B100+B119</f>
        <v>-1543.72</v>
      </c>
      <c r="C120" s="26">
        <f>C100+C119</f>
        <v>18198</v>
      </c>
      <c r="D120" s="26">
        <f>D100+D119</f>
        <v>18198</v>
      </c>
      <c r="E120" s="26">
        <f>E100+E119</f>
        <v>-1543.72</v>
      </c>
      <c r="F120" s="21">
        <f>ROUND((E120-B120)/B120*100,2)</f>
        <v>0</v>
      </c>
      <c r="G120" s="26">
        <v>0</v>
      </c>
    </row>
    <row r="121" spans="1:7">
      <c r="A121" s="105" t="s">
        <v>233</v>
      </c>
      <c r="B121" s="106"/>
      <c r="C121" s="106"/>
      <c r="D121" s="106"/>
      <c r="E121" s="106"/>
      <c r="F121" s="106"/>
      <c r="G121" s="107"/>
    </row>
    <row r="122" spans="1:7">
      <c r="A122" s="105" t="s">
        <v>45</v>
      </c>
      <c r="B122" s="106"/>
      <c r="C122" s="106"/>
      <c r="D122" s="106"/>
      <c r="E122" s="106"/>
      <c r="F122" s="106"/>
      <c r="G122" s="107"/>
    </row>
    <row r="123" spans="1:7">
      <c r="A123" s="105" t="s">
        <v>46</v>
      </c>
      <c r="B123" s="106"/>
      <c r="C123" s="106"/>
      <c r="D123" s="106"/>
      <c r="E123" s="106"/>
      <c r="F123" s="106"/>
      <c r="G123" s="107"/>
    </row>
    <row r="124" spans="1:7" ht="31.5">
      <c r="A124" s="27" t="s">
        <v>251</v>
      </c>
      <c r="B124" s="16">
        <v>22207.040000000001</v>
      </c>
      <c r="C124" s="16">
        <v>57750.53</v>
      </c>
      <c r="D124" s="16">
        <v>70758.570000000007</v>
      </c>
      <c r="E124" s="16">
        <f>B124+C124-D124</f>
        <v>9199</v>
      </c>
      <c r="F124" s="14">
        <f t="shared" ref="F124:F126" si="28">ROUND((E124-B124)/B124*100,2)</f>
        <v>-58.58</v>
      </c>
      <c r="G124" s="16">
        <v>1377.14</v>
      </c>
    </row>
    <row r="125" spans="1:7">
      <c r="A125" s="38" t="s">
        <v>47</v>
      </c>
      <c r="B125" s="29">
        <f t="shared" ref="B125:D126" si="29">B124</f>
        <v>22207.040000000001</v>
      </c>
      <c r="C125" s="29">
        <f t="shared" si="29"/>
        <v>57750.53</v>
      </c>
      <c r="D125" s="29">
        <f t="shared" si="29"/>
        <v>70758.570000000007</v>
      </c>
      <c r="E125" s="29">
        <f>E124</f>
        <v>9199</v>
      </c>
      <c r="F125" s="21">
        <f t="shared" si="28"/>
        <v>-58.58</v>
      </c>
      <c r="G125" s="29">
        <f>G124</f>
        <v>1377.14</v>
      </c>
    </row>
    <row r="126" spans="1:7">
      <c r="A126" s="39" t="s">
        <v>48</v>
      </c>
      <c r="B126" s="30">
        <f t="shared" si="29"/>
        <v>22207.040000000001</v>
      </c>
      <c r="C126" s="30">
        <f t="shared" si="29"/>
        <v>57750.53</v>
      </c>
      <c r="D126" s="30">
        <f t="shared" si="29"/>
        <v>70758.570000000007</v>
      </c>
      <c r="E126" s="30">
        <f>E125</f>
        <v>9199</v>
      </c>
      <c r="F126" s="21">
        <f t="shared" si="28"/>
        <v>-58.58</v>
      </c>
      <c r="G126" s="30">
        <f>G125</f>
        <v>1377.14</v>
      </c>
    </row>
    <row r="127" spans="1:7">
      <c r="A127" s="105" t="s">
        <v>49</v>
      </c>
      <c r="B127" s="106"/>
      <c r="C127" s="106"/>
      <c r="D127" s="106"/>
      <c r="E127" s="106"/>
      <c r="F127" s="106"/>
      <c r="G127" s="107"/>
    </row>
    <row r="128" spans="1:7">
      <c r="A128" s="105" t="s">
        <v>50</v>
      </c>
      <c r="B128" s="106"/>
      <c r="C128" s="106"/>
      <c r="D128" s="106"/>
      <c r="E128" s="106"/>
      <c r="F128" s="106"/>
      <c r="G128" s="107"/>
    </row>
    <row r="129" spans="1:7">
      <c r="A129" s="27" t="s">
        <v>51</v>
      </c>
      <c r="B129" s="28">
        <v>1247.58</v>
      </c>
      <c r="C129" s="28">
        <v>0</v>
      </c>
      <c r="D129" s="28">
        <v>0</v>
      </c>
      <c r="E129" s="16">
        <f>B129+C129-D129</f>
        <v>1247.58</v>
      </c>
      <c r="F129" s="14">
        <f t="shared" ref="F129:F131" si="30">ROUND((E129-B129)/B129*100,2)</f>
        <v>0</v>
      </c>
      <c r="G129" s="28">
        <v>0</v>
      </c>
    </row>
    <row r="130" spans="1:7">
      <c r="A130" s="27" t="s">
        <v>52</v>
      </c>
      <c r="B130" s="28">
        <v>2.09</v>
      </c>
      <c r="C130" s="28">
        <v>0</v>
      </c>
      <c r="D130" s="28">
        <v>0</v>
      </c>
      <c r="E130" s="16">
        <f t="shared" ref="E130:E131" si="31">B130+C130-D130</f>
        <v>2.09</v>
      </c>
      <c r="F130" s="14">
        <f t="shared" si="30"/>
        <v>0</v>
      </c>
      <c r="G130" s="28">
        <v>0</v>
      </c>
    </row>
    <row r="131" spans="1:7">
      <c r="A131" s="27" t="s">
        <v>53</v>
      </c>
      <c r="B131" s="28">
        <v>144.46</v>
      </c>
      <c r="C131" s="28">
        <v>0</v>
      </c>
      <c r="D131" s="28">
        <v>0</v>
      </c>
      <c r="E131" s="16">
        <f t="shared" si="31"/>
        <v>144.46</v>
      </c>
      <c r="F131" s="14">
        <f t="shared" si="30"/>
        <v>0</v>
      </c>
      <c r="G131" s="28">
        <v>0</v>
      </c>
    </row>
    <row r="132" spans="1:7">
      <c r="A132" s="31"/>
      <c r="B132" s="32"/>
      <c r="C132" s="32"/>
      <c r="D132" s="32"/>
      <c r="E132" s="32"/>
      <c r="F132" s="32"/>
      <c r="G132" s="32"/>
    </row>
    <row r="133" spans="1:7" s="9" customFormat="1" ht="12.75">
      <c r="A133" s="33" t="s">
        <v>256</v>
      </c>
      <c r="B133" s="34"/>
      <c r="C133" s="34"/>
      <c r="D133" s="34"/>
      <c r="E133" s="34"/>
      <c r="F133" s="34"/>
      <c r="G133" s="34"/>
    </row>
    <row r="134" spans="1:7" s="9" customFormat="1" ht="12.75">
      <c r="A134" s="33"/>
      <c r="B134" s="34"/>
      <c r="C134" s="34"/>
      <c r="D134" s="34"/>
      <c r="E134" s="34"/>
      <c r="F134" s="34"/>
      <c r="G134" s="34"/>
    </row>
    <row r="135" spans="1:7" s="9" customFormat="1" ht="12.75">
      <c r="A135" s="33"/>
      <c r="B135" s="34"/>
      <c r="C135" s="34"/>
      <c r="D135" s="34"/>
      <c r="E135" s="34"/>
      <c r="F135" s="34"/>
      <c r="G135" s="34"/>
    </row>
    <row r="136" spans="1:7" s="9" customFormat="1" ht="12.75">
      <c r="A136" s="33"/>
      <c r="B136" s="34"/>
      <c r="C136" s="34"/>
      <c r="D136" s="34"/>
      <c r="E136" s="34"/>
      <c r="F136" s="34"/>
      <c r="G136" s="34"/>
    </row>
    <row r="137" spans="1:7" s="9" customFormat="1" ht="21.6" customHeight="1">
      <c r="A137" s="33"/>
      <c r="B137" s="34"/>
      <c r="C137" s="34"/>
      <c r="D137" s="34"/>
      <c r="E137" s="34"/>
      <c r="F137" s="34"/>
      <c r="G137" s="34"/>
    </row>
    <row r="138" spans="1:7" s="9" customFormat="1" ht="12.75">
      <c r="A138" s="33"/>
      <c r="B138" s="34"/>
      <c r="C138" s="34"/>
      <c r="D138" s="34"/>
      <c r="E138" s="34"/>
      <c r="F138" s="34"/>
      <c r="G138" s="34"/>
    </row>
    <row r="139" spans="1:7">
      <c r="A139" s="80" t="s">
        <v>72</v>
      </c>
      <c r="B139" s="83"/>
      <c r="C139" s="83"/>
      <c r="D139" s="83"/>
      <c r="E139" s="83"/>
      <c r="F139" s="83"/>
      <c r="G139" s="83"/>
    </row>
    <row r="140" spans="1:7">
      <c r="A140" s="15"/>
      <c r="B140" s="15"/>
      <c r="C140" s="15"/>
      <c r="D140" s="15"/>
      <c r="E140" s="15"/>
      <c r="F140" s="15"/>
      <c r="G140" s="15"/>
    </row>
    <row r="141" spans="1:7">
      <c r="A141" s="98" t="s">
        <v>172</v>
      </c>
      <c r="B141" s="98"/>
      <c r="C141" s="98"/>
      <c r="D141" s="98"/>
      <c r="E141" s="98"/>
      <c r="F141" s="98"/>
      <c r="G141" s="98"/>
    </row>
    <row r="142" spans="1:7">
      <c r="A142" s="15"/>
      <c r="B142" s="15"/>
      <c r="C142" s="15"/>
      <c r="D142" s="15"/>
      <c r="E142" s="15"/>
      <c r="F142" s="57" t="s">
        <v>259</v>
      </c>
      <c r="G142" s="57"/>
    </row>
    <row r="143" spans="1:7" ht="63">
      <c r="A143" s="19" t="s">
        <v>0</v>
      </c>
      <c r="B143" s="19" t="s">
        <v>240</v>
      </c>
      <c r="C143" s="19" t="s">
        <v>6</v>
      </c>
      <c r="D143" s="19" t="s">
        <v>5</v>
      </c>
      <c r="E143" s="19" t="s">
        <v>241</v>
      </c>
      <c r="F143" s="19" t="s">
        <v>229</v>
      </c>
      <c r="G143" s="19" t="s">
        <v>7</v>
      </c>
    </row>
    <row r="144" spans="1:7">
      <c r="A144" s="27" t="s">
        <v>209</v>
      </c>
      <c r="B144" s="28">
        <v>3026.16</v>
      </c>
      <c r="C144" s="28">
        <v>48730.03</v>
      </c>
      <c r="D144" s="28">
        <v>40885.279999999999</v>
      </c>
      <c r="E144" s="28">
        <f>B144+C144-D144</f>
        <v>10870.910000000003</v>
      </c>
      <c r="F144" s="14">
        <f>ROUND((E144-B144)/B144*100,2)</f>
        <v>259.23</v>
      </c>
      <c r="G144" s="28">
        <v>0</v>
      </c>
    </row>
    <row r="145" spans="1:7">
      <c r="A145" s="27" t="s">
        <v>54</v>
      </c>
      <c r="B145" s="28">
        <v>429.1</v>
      </c>
      <c r="C145" s="28">
        <v>13.72</v>
      </c>
      <c r="D145" s="28">
        <v>13.72</v>
      </c>
      <c r="E145" s="28">
        <f t="shared" ref="E145:E148" si="32">B145+C145-D145</f>
        <v>429.1</v>
      </c>
      <c r="F145" s="14">
        <f t="shared" ref="F145:F149" si="33">ROUND((E145-B145)/B145*100,2)</f>
        <v>0</v>
      </c>
      <c r="G145" s="28">
        <v>0</v>
      </c>
    </row>
    <row r="146" spans="1:7">
      <c r="A146" s="27" t="s">
        <v>224</v>
      </c>
      <c r="B146" s="28">
        <v>1698.72</v>
      </c>
      <c r="C146" s="28">
        <v>0</v>
      </c>
      <c r="D146" s="28">
        <v>0</v>
      </c>
      <c r="E146" s="28">
        <f t="shared" si="32"/>
        <v>1698.72</v>
      </c>
      <c r="F146" s="14" t="s">
        <v>216</v>
      </c>
      <c r="G146" s="28">
        <v>0</v>
      </c>
    </row>
    <row r="147" spans="1:7">
      <c r="A147" s="27" t="s">
        <v>55</v>
      </c>
      <c r="B147" s="28">
        <v>4.57</v>
      </c>
      <c r="C147" s="28">
        <v>0</v>
      </c>
      <c r="D147" s="28">
        <v>0</v>
      </c>
      <c r="E147" s="28">
        <f t="shared" si="32"/>
        <v>4.57</v>
      </c>
      <c r="F147" s="14">
        <f t="shared" si="33"/>
        <v>0</v>
      </c>
      <c r="G147" s="28">
        <v>0</v>
      </c>
    </row>
    <row r="148" spans="1:7">
      <c r="A148" s="27" t="s">
        <v>56</v>
      </c>
      <c r="B148" s="28">
        <v>61035.24</v>
      </c>
      <c r="C148" s="28">
        <v>0</v>
      </c>
      <c r="D148" s="28">
        <v>0</v>
      </c>
      <c r="E148" s="28">
        <f t="shared" si="32"/>
        <v>61035.24</v>
      </c>
      <c r="F148" s="14">
        <f t="shared" si="33"/>
        <v>0</v>
      </c>
      <c r="G148" s="28">
        <v>0</v>
      </c>
    </row>
    <row r="149" spans="1:7">
      <c r="A149" s="39" t="s">
        <v>57</v>
      </c>
      <c r="B149" s="30">
        <f>B129+B130+B131+B144+B145+B146+B147+B148</f>
        <v>67587.92</v>
      </c>
      <c r="C149" s="30">
        <f>C129+C130+C131+C144+C145+C146+C147+C148</f>
        <v>48743.75</v>
      </c>
      <c r="D149" s="30">
        <f>D129+D130+D131+D144+D145+D146+D147+D148</f>
        <v>40899</v>
      </c>
      <c r="E149" s="30">
        <f>E129+E130+E131+E144+E145+E146+E147+E148</f>
        <v>75432.67</v>
      </c>
      <c r="F149" s="21">
        <f t="shared" si="33"/>
        <v>11.61</v>
      </c>
      <c r="G149" s="30">
        <f>G129+G130+G131+G144+G145+G147+G148</f>
        <v>0</v>
      </c>
    </row>
    <row r="150" spans="1:7">
      <c r="A150" s="105" t="s">
        <v>58</v>
      </c>
      <c r="B150" s="106"/>
      <c r="C150" s="106"/>
      <c r="D150" s="106"/>
      <c r="E150" s="106"/>
      <c r="F150" s="106"/>
      <c r="G150" s="107"/>
    </row>
    <row r="151" spans="1:7">
      <c r="A151" s="27" t="s">
        <v>59</v>
      </c>
      <c r="B151" s="28">
        <v>0.66</v>
      </c>
      <c r="C151" s="28">
        <v>0</v>
      </c>
      <c r="D151" s="28">
        <v>0</v>
      </c>
      <c r="E151" s="28">
        <f>B151+C151-D151</f>
        <v>0.66</v>
      </c>
      <c r="F151" s="14">
        <f t="shared" ref="F151:F153" si="34">ROUND((E151-B151)/B151*100,2)</f>
        <v>0</v>
      </c>
      <c r="G151" s="28">
        <v>0</v>
      </c>
    </row>
    <row r="152" spans="1:7">
      <c r="A152" s="27" t="s">
        <v>60</v>
      </c>
      <c r="B152" s="28">
        <v>1.58</v>
      </c>
      <c r="C152" s="28">
        <v>0</v>
      </c>
      <c r="D152" s="28">
        <v>0</v>
      </c>
      <c r="E152" s="28">
        <f>B152+C152-D152</f>
        <v>1.58</v>
      </c>
      <c r="F152" s="14">
        <f t="shared" si="34"/>
        <v>0</v>
      </c>
      <c r="G152" s="28">
        <v>0</v>
      </c>
    </row>
    <row r="153" spans="1:7">
      <c r="A153" s="38" t="s">
        <v>61</v>
      </c>
      <c r="B153" s="29">
        <f t="shared" ref="B153:E153" si="35">B151+B152</f>
        <v>2.2400000000000002</v>
      </c>
      <c r="C153" s="29">
        <f t="shared" si="35"/>
        <v>0</v>
      </c>
      <c r="D153" s="29">
        <f t="shared" si="35"/>
        <v>0</v>
      </c>
      <c r="E153" s="29">
        <f t="shared" si="35"/>
        <v>2.2400000000000002</v>
      </c>
      <c r="F153" s="21">
        <f t="shared" si="34"/>
        <v>0</v>
      </c>
      <c r="G153" s="29">
        <f>G151+G152</f>
        <v>0</v>
      </c>
    </row>
    <row r="154" spans="1:7">
      <c r="A154" s="105" t="s">
        <v>62</v>
      </c>
      <c r="B154" s="106"/>
      <c r="C154" s="106"/>
      <c r="D154" s="106"/>
      <c r="E154" s="106"/>
      <c r="F154" s="106"/>
      <c r="G154" s="107"/>
    </row>
    <row r="155" spans="1:7" ht="31.5">
      <c r="A155" s="27" t="s">
        <v>228</v>
      </c>
      <c r="B155" s="28">
        <v>0</v>
      </c>
      <c r="C155" s="28">
        <v>3003</v>
      </c>
      <c r="D155" s="28">
        <v>480.94</v>
      </c>
      <c r="E155" s="28">
        <f>B155+C155-D155</f>
        <v>2522.06</v>
      </c>
      <c r="F155" s="14">
        <v>0</v>
      </c>
      <c r="G155" s="28">
        <v>0</v>
      </c>
    </row>
    <row r="156" spans="1:7">
      <c r="A156" s="27" t="s">
        <v>63</v>
      </c>
      <c r="B156" s="28">
        <v>2.02</v>
      </c>
      <c r="C156" s="28">
        <v>0</v>
      </c>
      <c r="D156" s="28">
        <v>0</v>
      </c>
      <c r="E156" s="28">
        <f>B156+C156-D156</f>
        <v>2.02</v>
      </c>
      <c r="F156" s="14">
        <f t="shared" ref="F156:F160" si="36">ROUND((E156-B156)/B156*100,2)</f>
        <v>0</v>
      </c>
      <c r="G156" s="28">
        <v>0</v>
      </c>
    </row>
    <row r="157" spans="1:7">
      <c r="A157" s="38" t="s">
        <v>64</v>
      </c>
      <c r="B157" s="29">
        <f t="shared" ref="B157:D157" si="37">B156+B155</f>
        <v>2.02</v>
      </c>
      <c r="C157" s="29">
        <f t="shared" si="37"/>
        <v>3003</v>
      </c>
      <c r="D157" s="29">
        <f t="shared" si="37"/>
        <v>480.94</v>
      </c>
      <c r="E157" s="29">
        <f>E156+E155</f>
        <v>2524.08</v>
      </c>
      <c r="F157" s="14">
        <f t="shared" si="36"/>
        <v>124854.46</v>
      </c>
      <c r="G157" s="29">
        <f>G155+G156</f>
        <v>0</v>
      </c>
    </row>
    <row r="158" spans="1:7">
      <c r="A158" s="38" t="s">
        <v>65</v>
      </c>
      <c r="B158" s="29">
        <f t="shared" ref="B158:E158" si="38">B149+B153+B157</f>
        <v>67592.180000000008</v>
      </c>
      <c r="C158" s="29">
        <f>C149+C153+C157</f>
        <v>51746.75</v>
      </c>
      <c r="D158" s="29">
        <f t="shared" si="38"/>
        <v>41379.94</v>
      </c>
      <c r="E158" s="29">
        <f t="shared" si="38"/>
        <v>77958.990000000005</v>
      </c>
      <c r="F158" s="21">
        <f t="shared" si="36"/>
        <v>15.34</v>
      </c>
      <c r="G158" s="29">
        <f>G149+G153+G157</f>
        <v>0</v>
      </c>
    </row>
    <row r="159" spans="1:7">
      <c r="A159" s="38" t="s">
        <v>66</v>
      </c>
      <c r="B159" s="29">
        <f>B126+B158</f>
        <v>89799.22</v>
      </c>
      <c r="C159" s="29">
        <f>C126+C158</f>
        <v>109497.28</v>
      </c>
      <c r="D159" s="29">
        <f>D126+D158</f>
        <v>112138.51000000001</v>
      </c>
      <c r="E159" s="29">
        <f>E126+E158</f>
        <v>87157.99</v>
      </c>
      <c r="F159" s="21">
        <f t="shared" si="36"/>
        <v>-2.94</v>
      </c>
      <c r="G159" s="29">
        <f>G126+G158</f>
        <v>1377.14</v>
      </c>
    </row>
    <row r="160" spans="1:7">
      <c r="A160" s="38" t="s">
        <v>67</v>
      </c>
      <c r="B160" s="29">
        <f>B59+B92+B120+B159</f>
        <v>1558744.4200000002</v>
      </c>
      <c r="C160" s="29">
        <f>C59+C92+C120+C159</f>
        <v>786249.67</v>
      </c>
      <c r="D160" s="29">
        <f>D59+D92+D120+D159</f>
        <v>526261.92999999993</v>
      </c>
      <c r="E160" s="29">
        <f>E59+E92+E120+E159</f>
        <v>1818732.1600000001</v>
      </c>
      <c r="F160" s="21">
        <f t="shared" si="36"/>
        <v>16.68</v>
      </c>
      <c r="G160" s="29">
        <f>G59+G92+G120+G159</f>
        <v>106843.44999999997</v>
      </c>
    </row>
    <row r="162" spans="1:7">
      <c r="A162" s="6"/>
    </row>
    <row r="163" spans="1:7">
      <c r="A163" s="101" t="s">
        <v>68</v>
      </c>
      <c r="B163" s="101"/>
      <c r="C163" s="101"/>
      <c r="D163" s="101"/>
      <c r="E163" s="101"/>
      <c r="F163" s="101"/>
      <c r="G163" s="101"/>
    </row>
    <row r="164" spans="1:7" s="9" customFormat="1" ht="12.75">
      <c r="A164" s="12" t="s">
        <v>257</v>
      </c>
      <c r="B164" s="13"/>
      <c r="C164" s="13"/>
      <c r="D164" s="13"/>
      <c r="E164" s="13"/>
      <c r="F164" s="13"/>
      <c r="G164" s="13"/>
    </row>
    <row r="165" spans="1:7">
      <c r="F165" s="1" t="s">
        <v>250</v>
      </c>
    </row>
    <row r="168" spans="1:7">
      <c r="A168" s="56" t="s">
        <v>69</v>
      </c>
      <c r="B168" s="56"/>
      <c r="C168" s="56"/>
      <c r="D168" s="56"/>
      <c r="E168" s="56"/>
      <c r="F168" s="56"/>
      <c r="G168" s="56"/>
    </row>
    <row r="169" spans="1:7" ht="25.5" customHeight="1">
      <c r="F169" s="57" t="s">
        <v>259</v>
      </c>
      <c r="G169" s="57"/>
    </row>
    <row r="170" spans="1:7" ht="15.6" customHeight="1">
      <c r="A170" s="58" t="s">
        <v>0</v>
      </c>
      <c r="B170" s="58"/>
      <c r="C170" s="58"/>
      <c r="D170" s="77" t="s">
        <v>237</v>
      </c>
      <c r="E170" s="77" t="s">
        <v>6</v>
      </c>
      <c r="F170" s="77" t="s">
        <v>5</v>
      </c>
      <c r="G170" s="77" t="s">
        <v>236</v>
      </c>
    </row>
    <row r="171" spans="1:7" ht="15.6" customHeight="1">
      <c r="A171" s="40"/>
      <c r="B171" s="41"/>
      <c r="C171" s="42"/>
      <c r="D171" s="108"/>
      <c r="E171" s="108"/>
      <c r="F171" s="108"/>
      <c r="G171" s="108"/>
    </row>
    <row r="172" spans="1:7" ht="63.6" customHeight="1">
      <c r="A172" s="95" t="s">
        <v>162</v>
      </c>
      <c r="B172" s="96"/>
      <c r="C172" s="97"/>
      <c r="D172" s="78"/>
      <c r="E172" s="78"/>
      <c r="F172" s="78"/>
      <c r="G172" s="78"/>
    </row>
    <row r="173" spans="1:7">
      <c r="A173" s="93" t="s">
        <v>242</v>
      </c>
      <c r="B173" s="93"/>
      <c r="C173" s="93"/>
      <c r="D173" s="2">
        <v>12000</v>
      </c>
      <c r="E173" s="2">
        <v>0</v>
      </c>
      <c r="F173" s="2">
        <v>12000</v>
      </c>
      <c r="G173" s="2">
        <f t="shared" ref="F173:G187" si="39">D173+E173-F173</f>
        <v>0</v>
      </c>
    </row>
    <row r="174" spans="1:7">
      <c r="A174" s="93" t="s">
        <v>243</v>
      </c>
      <c r="B174" s="93"/>
      <c r="C174" s="93"/>
      <c r="D174" s="2">
        <v>13000</v>
      </c>
      <c r="E174" s="2">
        <v>0</v>
      </c>
      <c r="F174" s="2">
        <v>0</v>
      </c>
      <c r="G174" s="2">
        <f t="shared" si="39"/>
        <v>13000</v>
      </c>
    </row>
    <row r="175" spans="1:7">
      <c r="A175" s="93" t="s">
        <v>235</v>
      </c>
      <c r="B175" s="93"/>
      <c r="C175" s="93"/>
      <c r="D175" s="2">
        <v>6000</v>
      </c>
      <c r="E175" s="2">
        <v>0</v>
      </c>
      <c r="F175" s="2">
        <v>6000</v>
      </c>
      <c r="G175" s="2">
        <v>0</v>
      </c>
    </row>
    <row r="176" spans="1:7">
      <c r="A176" s="93" t="s">
        <v>73</v>
      </c>
      <c r="B176" s="93"/>
      <c r="C176" s="93"/>
      <c r="D176" s="2">
        <v>8000</v>
      </c>
      <c r="E176" s="2">
        <v>0</v>
      </c>
      <c r="F176" s="2">
        <f t="shared" si="39"/>
        <v>8000</v>
      </c>
      <c r="G176" s="2">
        <f t="shared" si="39"/>
        <v>0</v>
      </c>
    </row>
    <row r="177" spans="1:7">
      <c r="A177" s="93" t="s">
        <v>74</v>
      </c>
      <c r="B177" s="93"/>
      <c r="C177" s="93"/>
      <c r="D177" s="2">
        <v>10000</v>
      </c>
      <c r="E177" s="2">
        <v>0</v>
      </c>
      <c r="F177" s="2">
        <v>10000</v>
      </c>
      <c r="G177" s="2">
        <f t="shared" si="39"/>
        <v>0</v>
      </c>
    </row>
    <row r="178" spans="1:7">
      <c r="A178" s="93" t="s">
        <v>75</v>
      </c>
      <c r="B178" s="93"/>
      <c r="C178" s="93"/>
      <c r="D178" s="2">
        <v>2000</v>
      </c>
      <c r="E178" s="2">
        <v>0</v>
      </c>
      <c r="F178" s="2">
        <v>2000</v>
      </c>
      <c r="G178" s="2">
        <f t="shared" si="39"/>
        <v>0</v>
      </c>
    </row>
    <row r="179" spans="1:7">
      <c r="A179" s="93" t="s">
        <v>76</v>
      </c>
      <c r="B179" s="93"/>
      <c r="C179" s="93"/>
      <c r="D179" s="2">
        <v>2500</v>
      </c>
      <c r="E179" s="2">
        <v>0</v>
      </c>
      <c r="F179" s="2">
        <v>2000</v>
      </c>
      <c r="G179" s="2">
        <f t="shared" si="39"/>
        <v>500</v>
      </c>
    </row>
    <row r="180" spans="1:7">
      <c r="A180" s="93" t="s">
        <v>77</v>
      </c>
      <c r="B180" s="93"/>
      <c r="C180" s="93"/>
      <c r="D180" s="2">
        <v>13500</v>
      </c>
      <c r="E180" s="2">
        <v>0</v>
      </c>
      <c r="F180" s="2">
        <v>13500</v>
      </c>
      <c r="G180" s="2">
        <f t="shared" si="39"/>
        <v>0</v>
      </c>
    </row>
    <row r="181" spans="1:7">
      <c r="A181" s="93" t="s">
        <v>78</v>
      </c>
      <c r="B181" s="93"/>
      <c r="C181" s="93"/>
      <c r="D181" s="2">
        <v>6500</v>
      </c>
      <c r="E181" s="2">
        <v>0</v>
      </c>
      <c r="F181" s="2">
        <v>0</v>
      </c>
      <c r="G181" s="2">
        <f t="shared" si="39"/>
        <v>6500</v>
      </c>
    </row>
    <row r="182" spans="1:7">
      <c r="A182" s="93" t="s">
        <v>79</v>
      </c>
      <c r="B182" s="93"/>
      <c r="C182" s="93"/>
      <c r="D182" s="2">
        <v>15000</v>
      </c>
      <c r="E182" s="2">
        <v>0</v>
      </c>
      <c r="F182" s="2">
        <v>0</v>
      </c>
      <c r="G182" s="2">
        <f t="shared" si="39"/>
        <v>15000</v>
      </c>
    </row>
    <row r="183" spans="1:7">
      <c r="A183" s="93" t="s">
        <v>80</v>
      </c>
      <c r="B183" s="93"/>
      <c r="C183" s="93"/>
      <c r="D183" s="2">
        <v>10000</v>
      </c>
      <c r="E183" s="2">
        <v>0</v>
      </c>
      <c r="F183" s="2">
        <v>0</v>
      </c>
      <c r="G183" s="2">
        <f t="shared" si="39"/>
        <v>10000</v>
      </c>
    </row>
    <row r="184" spans="1:7">
      <c r="A184" s="93" t="s">
        <v>81</v>
      </c>
      <c r="B184" s="93"/>
      <c r="C184" s="93"/>
      <c r="D184" s="2">
        <v>15000</v>
      </c>
      <c r="E184" s="2">
        <v>0</v>
      </c>
      <c r="F184" s="2">
        <v>0</v>
      </c>
      <c r="G184" s="2">
        <f t="shared" si="39"/>
        <v>15000</v>
      </c>
    </row>
    <row r="185" spans="1:7">
      <c r="A185" s="94" t="s">
        <v>82</v>
      </c>
      <c r="B185" s="93"/>
      <c r="C185" s="93"/>
      <c r="D185" s="7">
        <v>10000</v>
      </c>
      <c r="E185" s="2">
        <v>0</v>
      </c>
      <c r="F185" s="2">
        <v>0</v>
      </c>
      <c r="G185" s="2">
        <f t="shared" si="39"/>
        <v>10000</v>
      </c>
    </row>
    <row r="186" spans="1:7">
      <c r="A186" s="66" t="s">
        <v>84</v>
      </c>
      <c r="B186" s="67"/>
      <c r="C186" s="67"/>
      <c r="D186" s="2">
        <v>10000</v>
      </c>
      <c r="E186" s="2">
        <v>0</v>
      </c>
      <c r="F186" s="2">
        <v>0</v>
      </c>
      <c r="G186" s="2">
        <f t="shared" si="39"/>
        <v>10000</v>
      </c>
    </row>
    <row r="187" spans="1:7">
      <c r="A187" s="66" t="s">
        <v>84</v>
      </c>
      <c r="B187" s="67"/>
      <c r="C187" s="67"/>
      <c r="D187" s="2">
        <v>15000</v>
      </c>
      <c r="E187" s="2">
        <v>0</v>
      </c>
      <c r="F187" s="2">
        <v>0</v>
      </c>
      <c r="G187" s="2">
        <f t="shared" si="39"/>
        <v>15000</v>
      </c>
    </row>
    <row r="188" spans="1:7">
      <c r="A188" s="66" t="s">
        <v>85</v>
      </c>
      <c r="B188" s="67"/>
      <c r="C188" s="67"/>
      <c r="D188" s="2">
        <v>10000</v>
      </c>
      <c r="E188" s="2">
        <v>0</v>
      </c>
      <c r="F188" s="2">
        <v>0</v>
      </c>
      <c r="G188" s="2">
        <f>D188+E188-F188</f>
        <v>10000</v>
      </c>
    </row>
    <row r="189" spans="1:7">
      <c r="A189" s="66" t="s">
        <v>86</v>
      </c>
      <c r="B189" s="67"/>
      <c r="C189" s="67"/>
      <c r="D189" s="2">
        <v>10000</v>
      </c>
      <c r="E189" s="2">
        <v>0</v>
      </c>
      <c r="F189" s="2">
        <v>0</v>
      </c>
      <c r="G189" s="2">
        <f>D189+E189-F189</f>
        <v>10000</v>
      </c>
    </row>
    <row r="190" spans="1:7">
      <c r="A190" s="66" t="s">
        <v>87</v>
      </c>
      <c r="B190" s="67"/>
      <c r="C190" s="67"/>
      <c r="D190" s="2">
        <v>20000</v>
      </c>
      <c r="E190" s="2">
        <v>0</v>
      </c>
      <c r="F190" s="2">
        <v>0</v>
      </c>
      <c r="G190" s="2">
        <f>D190+E190-F190</f>
        <v>20000</v>
      </c>
    </row>
    <row r="191" spans="1:7">
      <c r="A191" s="66" t="s">
        <v>88</v>
      </c>
      <c r="B191" s="67"/>
      <c r="C191" s="67"/>
      <c r="D191" s="2">
        <v>20000</v>
      </c>
      <c r="E191" s="2">
        <v>0</v>
      </c>
      <c r="F191" s="2">
        <v>0</v>
      </c>
      <c r="G191" s="2">
        <f>D191+E191-F191</f>
        <v>20000</v>
      </c>
    </row>
    <row r="192" spans="1:7">
      <c r="A192" s="66" t="s">
        <v>89</v>
      </c>
      <c r="B192" s="67"/>
      <c r="C192" s="67"/>
      <c r="D192" s="2">
        <v>6000</v>
      </c>
      <c r="E192" s="2">
        <v>0</v>
      </c>
      <c r="F192" s="2">
        <v>0</v>
      </c>
      <c r="G192" s="2">
        <f t="shared" ref="G192:G196" si="40">D192+E192-F192</f>
        <v>6000</v>
      </c>
    </row>
    <row r="193" spans="1:7">
      <c r="A193" s="66" t="s">
        <v>90</v>
      </c>
      <c r="B193" s="67"/>
      <c r="C193" s="67"/>
      <c r="D193" s="2">
        <v>7500</v>
      </c>
      <c r="E193" s="2">
        <v>0</v>
      </c>
      <c r="F193" s="2">
        <v>0</v>
      </c>
      <c r="G193" s="2">
        <f t="shared" si="40"/>
        <v>7500</v>
      </c>
    </row>
    <row r="194" spans="1:7">
      <c r="A194" s="66" t="s">
        <v>91</v>
      </c>
      <c r="B194" s="67"/>
      <c r="C194" s="67"/>
      <c r="D194" s="2">
        <v>7500</v>
      </c>
      <c r="E194" s="2">
        <v>0</v>
      </c>
      <c r="F194" s="2">
        <v>0</v>
      </c>
      <c r="G194" s="2">
        <f t="shared" si="40"/>
        <v>7500</v>
      </c>
    </row>
    <row r="195" spans="1:7">
      <c r="A195" s="66" t="s">
        <v>92</v>
      </c>
      <c r="B195" s="67"/>
      <c r="C195" s="67"/>
      <c r="D195" s="2">
        <v>7500</v>
      </c>
      <c r="E195" s="2">
        <v>0</v>
      </c>
      <c r="F195" s="2">
        <v>0</v>
      </c>
      <c r="G195" s="2">
        <f t="shared" si="40"/>
        <v>7500</v>
      </c>
    </row>
    <row r="196" spans="1:7">
      <c r="A196" s="75" t="s">
        <v>93</v>
      </c>
      <c r="B196" s="76"/>
      <c r="C196" s="76"/>
      <c r="D196" s="7">
        <v>15000</v>
      </c>
      <c r="E196" s="7">
        <v>0</v>
      </c>
      <c r="F196" s="7">
        <v>0</v>
      </c>
      <c r="G196" s="7">
        <f t="shared" si="40"/>
        <v>15000</v>
      </c>
    </row>
    <row r="197" spans="1:7">
      <c r="A197" s="47"/>
      <c r="B197" s="47"/>
      <c r="C197" s="47"/>
      <c r="D197" s="51"/>
      <c r="E197" s="51"/>
      <c r="F197" s="51"/>
      <c r="G197" s="51"/>
    </row>
    <row r="198" spans="1:7">
      <c r="A198" s="56" t="s">
        <v>113</v>
      </c>
      <c r="B198" s="56"/>
      <c r="C198" s="56"/>
      <c r="D198" s="56"/>
      <c r="E198" s="56"/>
      <c r="F198" s="56"/>
      <c r="G198" s="56"/>
    </row>
    <row r="199" spans="1:7" ht="27.95" customHeight="1">
      <c r="F199" s="57" t="s">
        <v>259</v>
      </c>
      <c r="G199" s="57"/>
    </row>
    <row r="200" spans="1:7" ht="15.6" customHeight="1">
      <c r="A200" s="58" t="s">
        <v>0</v>
      </c>
      <c r="B200" s="58"/>
      <c r="C200" s="58"/>
      <c r="D200" s="77" t="s">
        <v>237</v>
      </c>
      <c r="E200" s="77" t="s">
        <v>6</v>
      </c>
      <c r="F200" s="77" t="s">
        <v>5</v>
      </c>
      <c r="G200" s="77" t="s">
        <v>236</v>
      </c>
    </row>
    <row r="201" spans="1:7" ht="64.150000000000006" customHeight="1">
      <c r="A201" s="95" t="s">
        <v>162</v>
      </c>
      <c r="B201" s="96"/>
      <c r="C201" s="97"/>
      <c r="D201" s="78"/>
      <c r="E201" s="78"/>
      <c r="F201" s="78"/>
      <c r="G201" s="78"/>
    </row>
    <row r="202" spans="1:7">
      <c r="A202" s="66" t="s">
        <v>94</v>
      </c>
      <c r="B202" s="67"/>
      <c r="C202" s="67"/>
      <c r="D202" s="2">
        <v>15000</v>
      </c>
      <c r="E202" s="2">
        <v>0</v>
      </c>
      <c r="F202" s="2">
        <v>0</v>
      </c>
      <c r="G202" s="2">
        <f t="shared" ref="G202" si="41">D202+E202-F202</f>
        <v>15000</v>
      </c>
    </row>
    <row r="203" spans="1:7">
      <c r="A203" s="66" t="s">
        <v>95</v>
      </c>
      <c r="B203" s="67"/>
      <c r="C203" s="67"/>
      <c r="D203" s="2">
        <v>10000</v>
      </c>
      <c r="E203" s="2">
        <v>0</v>
      </c>
      <c r="F203" s="2">
        <v>0</v>
      </c>
      <c r="G203" s="2">
        <f t="shared" ref="G203:G215" si="42">D203+E203-F203</f>
        <v>10000</v>
      </c>
    </row>
    <row r="204" spans="1:7">
      <c r="A204" s="66" t="s">
        <v>96</v>
      </c>
      <c r="B204" s="67"/>
      <c r="C204" s="67"/>
      <c r="D204" s="2">
        <v>23500</v>
      </c>
      <c r="E204" s="2">
        <v>0</v>
      </c>
      <c r="F204" s="2">
        <v>0</v>
      </c>
      <c r="G204" s="2">
        <f t="shared" si="42"/>
        <v>23500</v>
      </c>
    </row>
    <row r="205" spans="1:7">
      <c r="A205" s="66" t="s">
        <v>97</v>
      </c>
      <c r="B205" s="67"/>
      <c r="C205" s="67"/>
      <c r="D205" s="2">
        <v>15000</v>
      </c>
      <c r="E205" s="2">
        <v>0</v>
      </c>
      <c r="F205" s="2">
        <v>0</v>
      </c>
      <c r="G205" s="2">
        <f t="shared" si="42"/>
        <v>15000</v>
      </c>
    </row>
    <row r="206" spans="1:7">
      <c r="A206" s="66" t="s">
        <v>98</v>
      </c>
      <c r="B206" s="67"/>
      <c r="C206" s="67"/>
      <c r="D206" s="2">
        <v>20000</v>
      </c>
      <c r="E206" s="2">
        <v>0</v>
      </c>
      <c r="F206" s="2">
        <v>0</v>
      </c>
      <c r="G206" s="2">
        <f t="shared" si="42"/>
        <v>20000</v>
      </c>
    </row>
    <row r="207" spans="1:7">
      <c r="A207" s="60" t="s">
        <v>99</v>
      </c>
      <c r="B207" s="60"/>
      <c r="C207" s="60"/>
      <c r="D207" s="2">
        <v>30000</v>
      </c>
      <c r="E207" s="2">
        <v>0</v>
      </c>
      <c r="F207" s="2">
        <v>0</v>
      </c>
      <c r="G207" s="2">
        <f t="shared" si="42"/>
        <v>30000</v>
      </c>
    </row>
    <row r="208" spans="1:7">
      <c r="A208" s="60" t="s">
        <v>100</v>
      </c>
      <c r="B208" s="60"/>
      <c r="C208" s="60"/>
      <c r="D208" s="2">
        <v>20000</v>
      </c>
      <c r="E208" s="2">
        <v>0</v>
      </c>
      <c r="F208" s="2">
        <v>0</v>
      </c>
      <c r="G208" s="2">
        <f t="shared" si="42"/>
        <v>20000</v>
      </c>
    </row>
    <row r="209" spans="1:7">
      <c r="A209" s="60" t="s">
        <v>101</v>
      </c>
      <c r="B209" s="60"/>
      <c r="C209" s="60"/>
      <c r="D209" s="2">
        <v>15000</v>
      </c>
      <c r="E209" s="2">
        <v>0</v>
      </c>
      <c r="F209" s="2">
        <v>0</v>
      </c>
      <c r="G209" s="2">
        <f t="shared" si="42"/>
        <v>15000</v>
      </c>
    </row>
    <row r="210" spans="1:7">
      <c r="A210" s="60" t="s">
        <v>83</v>
      </c>
      <c r="B210" s="60"/>
      <c r="C210" s="60"/>
      <c r="D210" s="2">
        <v>28500</v>
      </c>
      <c r="E210" s="2">
        <v>0</v>
      </c>
      <c r="F210" s="2">
        <v>0</v>
      </c>
      <c r="G210" s="2">
        <f t="shared" si="42"/>
        <v>28500</v>
      </c>
    </row>
    <row r="211" spans="1:7">
      <c r="A211" s="60" t="s">
        <v>102</v>
      </c>
      <c r="B211" s="60"/>
      <c r="C211" s="60"/>
      <c r="D211" s="2">
        <v>20000</v>
      </c>
      <c r="E211" s="2">
        <v>0</v>
      </c>
      <c r="F211" s="2">
        <v>0</v>
      </c>
      <c r="G211" s="2">
        <f t="shared" si="42"/>
        <v>20000</v>
      </c>
    </row>
    <row r="212" spans="1:7">
      <c r="A212" s="60" t="s">
        <v>103</v>
      </c>
      <c r="B212" s="60"/>
      <c r="C212" s="60"/>
      <c r="D212" s="2">
        <v>15000</v>
      </c>
      <c r="E212" s="2">
        <v>0</v>
      </c>
      <c r="F212" s="2">
        <v>0</v>
      </c>
      <c r="G212" s="2">
        <f t="shared" si="42"/>
        <v>15000</v>
      </c>
    </row>
    <row r="213" spans="1:7">
      <c r="A213" s="60" t="s">
        <v>104</v>
      </c>
      <c r="B213" s="60"/>
      <c r="C213" s="60"/>
      <c r="D213" s="2">
        <v>15000</v>
      </c>
      <c r="E213" s="2">
        <v>0</v>
      </c>
      <c r="F213" s="2">
        <v>0</v>
      </c>
      <c r="G213" s="2">
        <f t="shared" si="42"/>
        <v>15000</v>
      </c>
    </row>
    <row r="214" spans="1:7">
      <c r="A214" s="60" t="s">
        <v>105</v>
      </c>
      <c r="B214" s="60"/>
      <c r="C214" s="60"/>
      <c r="D214" s="2">
        <v>15000</v>
      </c>
      <c r="E214" s="2">
        <v>0</v>
      </c>
      <c r="F214" s="2">
        <v>0</v>
      </c>
      <c r="G214" s="2">
        <f t="shared" si="42"/>
        <v>15000</v>
      </c>
    </row>
    <row r="215" spans="1:7">
      <c r="A215" s="60" t="s">
        <v>106</v>
      </c>
      <c r="B215" s="60"/>
      <c r="C215" s="60"/>
      <c r="D215" s="2">
        <v>17200</v>
      </c>
      <c r="E215" s="2">
        <v>0</v>
      </c>
      <c r="F215" s="2">
        <v>0</v>
      </c>
      <c r="G215" s="2">
        <f t="shared" si="42"/>
        <v>17200</v>
      </c>
    </row>
    <row r="216" spans="1:7">
      <c r="A216" s="60" t="s">
        <v>107</v>
      </c>
      <c r="B216" s="60"/>
      <c r="C216" s="60"/>
      <c r="D216" s="2">
        <v>10000</v>
      </c>
      <c r="E216" s="2">
        <v>0</v>
      </c>
      <c r="F216" s="2">
        <v>0</v>
      </c>
      <c r="G216" s="2">
        <f t="shared" ref="G216:G226" si="43">D216+E216-F216</f>
        <v>10000</v>
      </c>
    </row>
    <row r="217" spans="1:7">
      <c r="A217" s="60" t="s">
        <v>108</v>
      </c>
      <c r="B217" s="60"/>
      <c r="C217" s="60"/>
      <c r="D217" s="2">
        <v>15000</v>
      </c>
      <c r="E217" s="2">
        <v>0</v>
      </c>
      <c r="F217" s="2">
        <v>0</v>
      </c>
      <c r="G217" s="2">
        <f t="shared" si="43"/>
        <v>15000</v>
      </c>
    </row>
    <row r="218" spans="1:7">
      <c r="A218" s="60" t="s">
        <v>109</v>
      </c>
      <c r="B218" s="60"/>
      <c r="C218" s="60"/>
      <c r="D218" s="2">
        <v>25000</v>
      </c>
      <c r="E218" s="2">
        <v>0</v>
      </c>
      <c r="F218" s="2">
        <v>0</v>
      </c>
      <c r="G218" s="2">
        <f t="shared" si="43"/>
        <v>25000</v>
      </c>
    </row>
    <row r="219" spans="1:7">
      <c r="A219" s="60" t="s">
        <v>110</v>
      </c>
      <c r="B219" s="60"/>
      <c r="C219" s="60"/>
      <c r="D219" s="2">
        <v>15000</v>
      </c>
      <c r="E219" s="2">
        <v>0</v>
      </c>
      <c r="F219" s="2">
        <v>0</v>
      </c>
      <c r="G219" s="2">
        <f t="shared" si="43"/>
        <v>15000</v>
      </c>
    </row>
    <row r="220" spans="1:7">
      <c r="A220" s="60" t="s">
        <v>111</v>
      </c>
      <c r="B220" s="60"/>
      <c r="C220" s="60"/>
      <c r="D220" s="2">
        <v>20000</v>
      </c>
      <c r="E220" s="2">
        <v>0</v>
      </c>
      <c r="F220" s="2">
        <v>0</v>
      </c>
      <c r="G220" s="2">
        <f t="shared" si="43"/>
        <v>20000</v>
      </c>
    </row>
    <row r="221" spans="1:7">
      <c r="A221" s="60" t="s">
        <v>112</v>
      </c>
      <c r="B221" s="60"/>
      <c r="C221" s="60"/>
      <c r="D221" s="2">
        <v>15000</v>
      </c>
      <c r="E221" s="2">
        <v>0</v>
      </c>
      <c r="F221" s="2">
        <v>0</v>
      </c>
      <c r="G221" s="2">
        <f t="shared" si="43"/>
        <v>15000</v>
      </c>
    </row>
    <row r="222" spans="1:7">
      <c r="A222" s="60" t="s">
        <v>156</v>
      </c>
      <c r="B222" s="60"/>
      <c r="C222" s="60"/>
      <c r="D222" s="2">
        <v>20000</v>
      </c>
      <c r="E222" s="2">
        <v>0</v>
      </c>
      <c r="F222" s="2">
        <v>0</v>
      </c>
      <c r="G222" s="2">
        <f t="shared" si="43"/>
        <v>20000</v>
      </c>
    </row>
    <row r="223" spans="1:7">
      <c r="A223" s="60" t="s">
        <v>157</v>
      </c>
      <c r="B223" s="60"/>
      <c r="C223" s="60"/>
      <c r="D223" s="2">
        <v>15000</v>
      </c>
      <c r="E223" s="2">
        <v>0</v>
      </c>
      <c r="F223" s="2">
        <v>0</v>
      </c>
      <c r="G223" s="2">
        <f t="shared" si="43"/>
        <v>15000</v>
      </c>
    </row>
    <row r="224" spans="1:7">
      <c r="A224" s="60" t="s">
        <v>158</v>
      </c>
      <c r="B224" s="60"/>
      <c r="C224" s="60"/>
      <c r="D224" s="2">
        <v>15000</v>
      </c>
      <c r="E224" s="2">
        <v>0</v>
      </c>
      <c r="F224" s="2">
        <v>0</v>
      </c>
      <c r="G224" s="2">
        <f t="shared" si="43"/>
        <v>15000</v>
      </c>
    </row>
    <row r="225" spans="1:7">
      <c r="A225" s="60" t="s">
        <v>159</v>
      </c>
      <c r="B225" s="60"/>
      <c r="C225" s="60"/>
      <c r="D225" s="2">
        <v>25000</v>
      </c>
      <c r="E225" s="2">
        <v>0</v>
      </c>
      <c r="F225" s="2">
        <v>0</v>
      </c>
      <c r="G225" s="2">
        <f t="shared" si="43"/>
        <v>25000</v>
      </c>
    </row>
    <row r="226" spans="1:7">
      <c r="A226" s="60" t="s">
        <v>160</v>
      </c>
      <c r="B226" s="60"/>
      <c r="C226" s="60"/>
      <c r="D226" s="2">
        <v>31400</v>
      </c>
      <c r="E226" s="2">
        <v>0</v>
      </c>
      <c r="F226" s="2">
        <v>0</v>
      </c>
      <c r="G226" s="2">
        <f t="shared" si="43"/>
        <v>31400</v>
      </c>
    </row>
    <row r="227" spans="1:7">
      <c r="A227" s="56" t="s">
        <v>113</v>
      </c>
      <c r="B227" s="56"/>
      <c r="C227" s="56"/>
      <c r="D227" s="56"/>
      <c r="E227" s="56"/>
      <c r="F227" s="56"/>
      <c r="G227" s="56"/>
    </row>
    <row r="228" spans="1:7">
      <c r="F228" s="57" t="s">
        <v>259</v>
      </c>
      <c r="G228" s="57"/>
    </row>
    <row r="229" spans="1:7" ht="15.6" customHeight="1">
      <c r="A229" s="58" t="s">
        <v>0</v>
      </c>
      <c r="B229" s="58"/>
      <c r="C229" s="58"/>
      <c r="D229" s="77" t="s">
        <v>237</v>
      </c>
      <c r="E229" s="77" t="s">
        <v>6</v>
      </c>
      <c r="F229" s="77" t="s">
        <v>5</v>
      </c>
      <c r="G229" s="77" t="s">
        <v>236</v>
      </c>
    </row>
    <row r="230" spans="1:7" ht="67.150000000000006" customHeight="1">
      <c r="A230" s="95" t="s">
        <v>162</v>
      </c>
      <c r="B230" s="96"/>
      <c r="C230" s="97"/>
      <c r="D230" s="78"/>
      <c r="E230" s="78"/>
      <c r="F230" s="78"/>
      <c r="G230" s="78"/>
    </row>
    <row r="231" spans="1:7">
      <c r="A231" s="60" t="s">
        <v>161</v>
      </c>
      <c r="B231" s="60"/>
      <c r="C231" s="60"/>
      <c r="D231" s="2">
        <v>22000</v>
      </c>
      <c r="E231" s="2">
        <v>0</v>
      </c>
      <c r="F231" s="2">
        <v>0</v>
      </c>
      <c r="G231" s="2">
        <f t="shared" ref="G231:G232" si="44">D231+E231-F231</f>
        <v>22000</v>
      </c>
    </row>
    <row r="232" spans="1:7">
      <c r="A232" s="109" t="s">
        <v>111</v>
      </c>
      <c r="B232" s="109"/>
      <c r="C232" s="109"/>
      <c r="D232" s="7">
        <v>43700</v>
      </c>
      <c r="E232" s="7">
        <v>0</v>
      </c>
      <c r="F232" s="7">
        <v>0</v>
      </c>
      <c r="G232" s="7">
        <f t="shared" si="44"/>
        <v>43700</v>
      </c>
    </row>
    <row r="233" spans="1:7">
      <c r="A233" s="60" t="s">
        <v>204</v>
      </c>
      <c r="B233" s="60"/>
      <c r="C233" s="60"/>
      <c r="D233" s="2">
        <v>35000</v>
      </c>
      <c r="E233" s="2">
        <v>0</v>
      </c>
      <c r="F233" s="2">
        <v>0</v>
      </c>
      <c r="G233" s="2">
        <f t="shared" ref="G233:G254" si="45">D233+E233-F233</f>
        <v>35000</v>
      </c>
    </row>
    <row r="234" spans="1:7">
      <c r="A234" s="60" t="s">
        <v>204</v>
      </c>
      <c r="B234" s="60"/>
      <c r="C234" s="60"/>
      <c r="D234" s="2">
        <v>25000</v>
      </c>
      <c r="E234" s="2">
        <v>0</v>
      </c>
      <c r="F234" s="2">
        <v>0</v>
      </c>
      <c r="G234" s="2">
        <f t="shared" si="45"/>
        <v>25000</v>
      </c>
    </row>
    <row r="235" spans="1:7">
      <c r="A235" s="60" t="s">
        <v>205</v>
      </c>
      <c r="B235" s="60"/>
      <c r="C235" s="60"/>
      <c r="D235" s="2">
        <v>15000</v>
      </c>
      <c r="E235" s="2">
        <v>0</v>
      </c>
      <c r="F235" s="2">
        <v>0</v>
      </c>
      <c r="G235" s="2">
        <f t="shared" si="45"/>
        <v>15000</v>
      </c>
    </row>
    <row r="236" spans="1:7">
      <c r="A236" s="60" t="s">
        <v>206</v>
      </c>
      <c r="B236" s="60"/>
      <c r="C236" s="60"/>
      <c r="D236" s="2">
        <v>15000</v>
      </c>
      <c r="E236" s="2">
        <v>0</v>
      </c>
      <c r="F236" s="2">
        <v>0</v>
      </c>
      <c r="G236" s="2">
        <f t="shared" si="45"/>
        <v>15000</v>
      </c>
    </row>
    <row r="237" spans="1:7">
      <c r="A237" s="60" t="s">
        <v>207</v>
      </c>
      <c r="B237" s="60"/>
      <c r="C237" s="60"/>
      <c r="D237" s="2">
        <v>8900</v>
      </c>
      <c r="E237" s="2">
        <v>0</v>
      </c>
      <c r="F237" s="2">
        <v>0</v>
      </c>
      <c r="G237" s="2">
        <f t="shared" si="45"/>
        <v>8900</v>
      </c>
    </row>
    <row r="238" spans="1:7">
      <c r="A238" s="60" t="s">
        <v>207</v>
      </c>
      <c r="B238" s="60"/>
      <c r="C238" s="60"/>
      <c r="D238" s="2">
        <v>29800</v>
      </c>
      <c r="E238" s="2">
        <v>0</v>
      </c>
      <c r="F238" s="2">
        <v>0</v>
      </c>
      <c r="G238" s="2">
        <f t="shared" si="45"/>
        <v>29800</v>
      </c>
    </row>
    <row r="239" spans="1:7">
      <c r="A239" s="60" t="s">
        <v>208</v>
      </c>
      <c r="B239" s="60"/>
      <c r="C239" s="60"/>
      <c r="D239" s="2">
        <v>44000</v>
      </c>
      <c r="E239" s="2">
        <v>0</v>
      </c>
      <c r="F239" s="2">
        <v>0</v>
      </c>
      <c r="G239" s="2">
        <f t="shared" si="45"/>
        <v>44000</v>
      </c>
    </row>
    <row r="240" spans="1:7">
      <c r="A240" s="60" t="s">
        <v>217</v>
      </c>
      <c r="B240" s="60"/>
      <c r="C240" s="60"/>
      <c r="D240" s="2">
        <v>40000</v>
      </c>
      <c r="E240" s="2">
        <v>0</v>
      </c>
      <c r="F240" s="2">
        <v>0</v>
      </c>
      <c r="G240" s="2">
        <f t="shared" si="45"/>
        <v>40000</v>
      </c>
    </row>
    <row r="241" spans="1:7">
      <c r="A241" s="60" t="s">
        <v>218</v>
      </c>
      <c r="B241" s="60"/>
      <c r="C241" s="60"/>
      <c r="D241" s="2">
        <v>25000</v>
      </c>
      <c r="E241" s="2">
        <v>0</v>
      </c>
      <c r="F241" s="2">
        <v>0</v>
      </c>
      <c r="G241" s="2">
        <f t="shared" si="45"/>
        <v>25000</v>
      </c>
    </row>
    <row r="242" spans="1:7">
      <c r="A242" s="60" t="s">
        <v>219</v>
      </c>
      <c r="B242" s="60"/>
      <c r="C242" s="60"/>
      <c r="D242" s="2">
        <v>22600</v>
      </c>
      <c r="E242" s="2">
        <v>0</v>
      </c>
      <c r="F242" s="2">
        <v>0</v>
      </c>
      <c r="G242" s="2">
        <f t="shared" si="45"/>
        <v>22600</v>
      </c>
    </row>
    <row r="243" spans="1:7">
      <c r="A243" s="60" t="s">
        <v>218</v>
      </c>
      <c r="B243" s="60"/>
      <c r="C243" s="60"/>
      <c r="D243" s="2">
        <v>14600</v>
      </c>
      <c r="E243" s="2">
        <v>0</v>
      </c>
      <c r="F243" s="2">
        <v>0</v>
      </c>
      <c r="G243" s="2">
        <f t="shared" si="45"/>
        <v>14600</v>
      </c>
    </row>
    <row r="244" spans="1:7">
      <c r="A244" s="60" t="s">
        <v>220</v>
      </c>
      <c r="B244" s="60"/>
      <c r="C244" s="60"/>
      <c r="D244" s="2">
        <v>30000</v>
      </c>
      <c r="E244" s="2">
        <v>0</v>
      </c>
      <c r="F244" s="2">
        <v>0</v>
      </c>
      <c r="G244" s="2">
        <f t="shared" si="45"/>
        <v>30000</v>
      </c>
    </row>
    <row r="245" spans="1:7">
      <c r="A245" s="60" t="s">
        <v>221</v>
      </c>
      <c r="B245" s="60"/>
      <c r="C245" s="60"/>
      <c r="D245" s="2">
        <v>19300</v>
      </c>
      <c r="E245" s="2">
        <v>0</v>
      </c>
      <c r="F245" s="2">
        <v>0</v>
      </c>
      <c r="G245" s="2">
        <f t="shared" si="45"/>
        <v>19300</v>
      </c>
    </row>
    <row r="246" spans="1:7">
      <c r="A246" s="60" t="s">
        <v>221</v>
      </c>
      <c r="B246" s="60"/>
      <c r="C246" s="60"/>
      <c r="D246" s="35">
        <v>24800</v>
      </c>
      <c r="E246" s="35">
        <v>0</v>
      </c>
      <c r="F246" s="2">
        <v>0</v>
      </c>
      <c r="G246" s="2">
        <f t="shared" si="45"/>
        <v>24800</v>
      </c>
    </row>
    <row r="247" spans="1:7">
      <c r="A247" s="60" t="s">
        <v>222</v>
      </c>
      <c r="B247" s="60"/>
      <c r="C247" s="60"/>
      <c r="D247" s="35">
        <v>9100</v>
      </c>
      <c r="E247" s="35">
        <v>0</v>
      </c>
      <c r="F247" s="2">
        <v>0</v>
      </c>
      <c r="G247" s="2">
        <f t="shared" si="45"/>
        <v>9100</v>
      </c>
    </row>
    <row r="248" spans="1:7">
      <c r="A248" s="60" t="s">
        <v>244</v>
      </c>
      <c r="B248" s="60"/>
      <c r="C248" s="60"/>
      <c r="D248" s="2">
        <v>0</v>
      </c>
      <c r="E248" s="2">
        <v>30000</v>
      </c>
      <c r="F248" s="2">
        <v>0</v>
      </c>
      <c r="G248" s="2">
        <f t="shared" si="45"/>
        <v>30000</v>
      </c>
    </row>
    <row r="249" spans="1:7">
      <c r="A249" s="60" t="s">
        <v>246</v>
      </c>
      <c r="B249" s="60"/>
      <c r="C249" s="60"/>
      <c r="D249" s="2">
        <v>0</v>
      </c>
      <c r="E249" s="2">
        <v>25000</v>
      </c>
      <c r="F249" s="2">
        <v>0</v>
      </c>
      <c r="G249" s="2">
        <f t="shared" si="45"/>
        <v>25000</v>
      </c>
    </row>
    <row r="250" spans="1:7">
      <c r="A250" s="60" t="s">
        <v>245</v>
      </c>
      <c r="B250" s="60"/>
      <c r="C250" s="60"/>
      <c r="D250" s="2">
        <v>0</v>
      </c>
      <c r="E250" s="2">
        <v>40000</v>
      </c>
      <c r="F250" s="2">
        <v>0</v>
      </c>
      <c r="G250" s="2">
        <f t="shared" si="45"/>
        <v>40000</v>
      </c>
    </row>
    <row r="251" spans="1:7">
      <c r="A251" s="60" t="s">
        <v>247</v>
      </c>
      <c r="B251" s="60"/>
      <c r="C251" s="60"/>
      <c r="D251" s="2">
        <v>0</v>
      </c>
      <c r="E251" s="2">
        <v>40000</v>
      </c>
      <c r="F251" s="2">
        <v>0</v>
      </c>
      <c r="G251" s="2">
        <f t="shared" si="45"/>
        <v>40000</v>
      </c>
    </row>
    <row r="252" spans="1:7">
      <c r="A252" s="60" t="s">
        <v>248</v>
      </c>
      <c r="B252" s="60"/>
      <c r="C252" s="60"/>
      <c r="D252" s="2">
        <v>0</v>
      </c>
      <c r="E252" s="2">
        <v>40000</v>
      </c>
      <c r="F252" s="2">
        <v>0</v>
      </c>
      <c r="G252" s="2">
        <v>40000</v>
      </c>
    </row>
    <row r="253" spans="1:7">
      <c r="A253" s="60" t="s">
        <v>221</v>
      </c>
      <c r="B253" s="60"/>
      <c r="C253" s="60"/>
      <c r="D253" s="2">
        <v>0</v>
      </c>
      <c r="E253" s="2">
        <v>35000</v>
      </c>
      <c r="F253" s="2">
        <v>0</v>
      </c>
      <c r="G253" s="2">
        <f t="shared" si="45"/>
        <v>35000</v>
      </c>
    </row>
    <row r="254" spans="1:7">
      <c r="A254" s="60" t="s">
        <v>249</v>
      </c>
      <c r="B254" s="60"/>
      <c r="C254" s="60"/>
      <c r="D254" s="2">
        <v>0</v>
      </c>
      <c r="E254" s="2">
        <v>45128.81</v>
      </c>
      <c r="F254" s="2">
        <v>0</v>
      </c>
      <c r="G254" s="2">
        <f t="shared" si="45"/>
        <v>45128.81</v>
      </c>
    </row>
    <row r="255" spans="1:7">
      <c r="A255" s="59" t="s">
        <v>226</v>
      </c>
      <c r="B255" s="59"/>
      <c r="C255" s="59"/>
      <c r="D255" s="43">
        <f>D173+D174+D175+D176+D177+D178+D179+D180+D181+D182+D183+D184+D185+D186+D187+D188+D189+D190+D191+D192+D193+D194+D195+D196+D203+D205+D206+D207+D208+D209+D210+D211+D212+D213+D214+D215+D216+D217+D218+D219+D220++D221+D222+D223+D224+D225+D226+D233+D234+D235+D236+D237+D238+D239+D240+D241+D242+D243+D244+D245+D246+D247+D248+D249+D250+D251+D252+D253+D254+D232+D231+D204+D202</f>
        <v>1141400</v>
      </c>
      <c r="E255" s="43">
        <f>SUM(E248:E254)</f>
        <v>255128.81</v>
      </c>
      <c r="F255" s="43">
        <f>F173+F174+F175+F176+F177+F178+F179+F180+F181+F182+F183+F184+F185+F186+F187+F188+F189+F190+F191+F192+F193+F194+F195+F196+F203+F205+F206+F207+F208+F209+F210+F211+F212+F213+F214+F215+F216+F217+F218+F219+F220++F221+F222+F223+F224+F225+F226+F233+F234+F235+F236+F237+F238+F239+F240+F241+F242+F243+F244+F245+F246+F247+F248+F249+F250+F251+F252+F253+F254+F232+F231+F204+F202</f>
        <v>53500</v>
      </c>
      <c r="G255" s="43">
        <f>G173+G174+G175+G176+G177+G178+G179+G180+G181+G182+G183+G184+G185+G186+G187+G188+G189+G190+G191+G192+G193+G194+G195+G196+G203+G205+G206+G207+G208+G209+G210+G211+G212+G213+G214+G215+G216+G217+G218+G219+G220++G221+G222+G223+G224+G225+G226+G233+G234+G235+G236+G237+G238+G239+G240+G241+G242+G243+G244+G245+G246+G247+G248+G249+G250+G251+G252+G253+G254+G232+G231+G204+G202</f>
        <v>1343028.81</v>
      </c>
    </row>
    <row r="256" spans="1:7">
      <c r="A256" s="49"/>
      <c r="B256" s="49"/>
      <c r="C256" s="49"/>
      <c r="D256" s="50"/>
      <c r="E256" s="50"/>
      <c r="F256" s="50"/>
      <c r="G256" s="50"/>
    </row>
    <row r="257" spans="1:7">
      <c r="A257" s="56" t="s">
        <v>113</v>
      </c>
      <c r="B257" s="56"/>
      <c r="C257" s="56"/>
      <c r="D257" s="56"/>
      <c r="E257" s="56"/>
      <c r="F257" s="56"/>
      <c r="G257" s="56"/>
    </row>
    <row r="258" spans="1:7" ht="24.95" customHeight="1">
      <c r="F258" s="57" t="s">
        <v>259</v>
      </c>
      <c r="G258" s="57"/>
    </row>
    <row r="259" spans="1:7" ht="47.25">
      <c r="A259" s="58" t="s">
        <v>0</v>
      </c>
      <c r="B259" s="58"/>
      <c r="C259" s="58"/>
      <c r="D259" s="3" t="s">
        <v>238</v>
      </c>
      <c r="E259" s="3" t="s">
        <v>6</v>
      </c>
      <c r="F259" s="3" t="s">
        <v>5</v>
      </c>
      <c r="G259" s="3" t="s">
        <v>239</v>
      </c>
    </row>
    <row r="260" spans="1:7" ht="64.900000000000006" customHeight="1">
      <c r="A260" s="63" t="s">
        <v>114</v>
      </c>
      <c r="B260" s="64"/>
      <c r="C260" s="64"/>
      <c r="D260" s="64"/>
      <c r="E260" s="64"/>
      <c r="F260" s="64"/>
      <c r="G260" s="65"/>
    </row>
    <row r="261" spans="1:7">
      <c r="A261" s="60" t="s">
        <v>115</v>
      </c>
      <c r="B261" s="60"/>
      <c r="C261" s="60"/>
      <c r="D261" s="2">
        <v>1.65</v>
      </c>
      <c r="E261" s="2">
        <v>0</v>
      </c>
      <c r="F261" s="2">
        <v>0</v>
      </c>
      <c r="G261" s="2">
        <f>D261+E261-F261</f>
        <v>1.65</v>
      </c>
    </row>
    <row r="262" spans="1:7">
      <c r="A262" s="60" t="s">
        <v>116</v>
      </c>
      <c r="B262" s="60"/>
      <c r="C262" s="60"/>
      <c r="D262" s="2">
        <v>0.75</v>
      </c>
      <c r="E262" s="2">
        <v>0</v>
      </c>
      <c r="F262" s="2">
        <v>0</v>
      </c>
      <c r="G262" s="2">
        <f t="shared" ref="G262:G263" si="46">D262+E262-F262</f>
        <v>0.75</v>
      </c>
    </row>
    <row r="263" spans="1:7">
      <c r="A263" s="60" t="s">
        <v>167</v>
      </c>
      <c r="B263" s="60"/>
      <c r="C263" s="60"/>
      <c r="D263" s="2">
        <v>0.7</v>
      </c>
      <c r="E263" s="2">
        <v>0</v>
      </c>
      <c r="F263" s="2">
        <v>0</v>
      </c>
      <c r="G263" s="2">
        <f t="shared" si="46"/>
        <v>0.7</v>
      </c>
    </row>
    <row r="264" spans="1:7">
      <c r="A264" s="74" t="s">
        <v>117</v>
      </c>
      <c r="B264" s="74"/>
      <c r="C264" s="74"/>
      <c r="D264" s="11">
        <f t="shared" ref="D264:G264" si="47">D261+D262+D263</f>
        <v>3.0999999999999996</v>
      </c>
      <c r="E264" s="11">
        <f t="shared" si="47"/>
        <v>0</v>
      </c>
      <c r="F264" s="11">
        <f t="shared" si="47"/>
        <v>0</v>
      </c>
      <c r="G264" s="11">
        <f t="shared" si="47"/>
        <v>3.0999999999999996</v>
      </c>
    </row>
    <row r="265" spans="1:7">
      <c r="A265" s="74" t="s">
        <v>118</v>
      </c>
      <c r="B265" s="74"/>
      <c r="C265" s="74"/>
      <c r="D265" s="11">
        <v>1141403.1000000001</v>
      </c>
      <c r="E265" s="11">
        <f>E255+E264</f>
        <v>255128.81</v>
      </c>
      <c r="F265" s="11">
        <f>F255+F264</f>
        <v>53500</v>
      </c>
      <c r="G265" s="11">
        <f>G255+G264</f>
        <v>1343031.9100000001</v>
      </c>
    </row>
    <row r="266" spans="1:7" ht="31.15" customHeight="1">
      <c r="A266" s="63" t="s">
        <v>168</v>
      </c>
      <c r="B266" s="64"/>
      <c r="C266" s="64"/>
      <c r="D266" s="64"/>
      <c r="E266" s="64"/>
      <c r="F266" s="64"/>
      <c r="G266" s="65"/>
    </row>
    <row r="267" spans="1:7">
      <c r="A267" s="60" t="s">
        <v>119</v>
      </c>
      <c r="B267" s="60"/>
      <c r="C267" s="60"/>
      <c r="D267" s="2">
        <v>97.87</v>
      </c>
      <c r="E267" s="2">
        <v>0</v>
      </c>
      <c r="F267" s="2">
        <v>8.64</v>
      </c>
      <c r="G267" s="2">
        <f t="shared" ref="G267:G274" si="48">D267+E267-F267</f>
        <v>89.23</v>
      </c>
    </row>
    <row r="268" spans="1:7">
      <c r="A268" s="60" t="s">
        <v>120</v>
      </c>
      <c r="B268" s="60"/>
      <c r="C268" s="60"/>
      <c r="D268" s="2">
        <v>1914.58</v>
      </c>
      <c r="E268" s="2">
        <v>0</v>
      </c>
      <c r="F268" s="2">
        <v>33.33</v>
      </c>
      <c r="G268" s="2">
        <f t="shared" si="48"/>
        <v>1881.25</v>
      </c>
    </row>
    <row r="269" spans="1:7">
      <c r="A269" s="60" t="s">
        <v>121</v>
      </c>
      <c r="B269" s="60"/>
      <c r="C269" s="60"/>
      <c r="D269" s="2">
        <v>10046.39</v>
      </c>
      <c r="E269" s="2">
        <v>3674.77</v>
      </c>
      <c r="F269" s="2">
        <v>2093.12</v>
      </c>
      <c r="G269" s="2">
        <f t="shared" si="48"/>
        <v>11628.04</v>
      </c>
    </row>
    <row r="270" spans="1:7">
      <c r="A270" s="73" t="s">
        <v>122</v>
      </c>
      <c r="B270" s="73"/>
      <c r="C270" s="73"/>
      <c r="D270" s="2">
        <v>2948.44</v>
      </c>
      <c r="E270" s="2">
        <v>0</v>
      </c>
      <c r="F270" s="2">
        <v>713.88</v>
      </c>
      <c r="G270" s="2">
        <f t="shared" si="48"/>
        <v>2234.56</v>
      </c>
    </row>
    <row r="271" spans="1:7">
      <c r="A271" s="60" t="s">
        <v>123</v>
      </c>
      <c r="B271" s="60"/>
      <c r="C271" s="60"/>
      <c r="D271" s="8"/>
      <c r="E271" s="8"/>
      <c r="F271" s="8"/>
      <c r="G271" s="2"/>
    </row>
    <row r="272" spans="1:7">
      <c r="A272" s="60" t="s">
        <v>124</v>
      </c>
      <c r="B272" s="60"/>
      <c r="C272" s="60"/>
      <c r="D272" s="2">
        <v>297.81</v>
      </c>
      <c r="E272" s="2">
        <v>0</v>
      </c>
      <c r="F272" s="2">
        <v>1433.54</v>
      </c>
      <c r="G272" s="2">
        <f t="shared" si="48"/>
        <v>-1135.73</v>
      </c>
    </row>
    <row r="273" spans="1:7">
      <c r="A273" s="73" t="s">
        <v>125</v>
      </c>
      <c r="B273" s="73"/>
      <c r="C273" s="73"/>
      <c r="D273" s="2">
        <v>27692.09</v>
      </c>
      <c r="E273" s="2">
        <v>2126.83</v>
      </c>
      <c r="F273" s="2">
        <v>6510.51</v>
      </c>
      <c r="G273" s="2">
        <f t="shared" si="48"/>
        <v>23308.409999999996</v>
      </c>
    </row>
    <row r="274" spans="1:7">
      <c r="A274" s="60" t="s">
        <v>126</v>
      </c>
      <c r="B274" s="60"/>
      <c r="C274" s="60"/>
      <c r="D274" s="2">
        <v>4.71</v>
      </c>
      <c r="E274" s="2">
        <v>0</v>
      </c>
      <c r="F274" s="2">
        <v>37.06</v>
      </c>
      <c r="G274" s="2">
        <f t="shared" si="48"/>
        <v>-32.35</v>
      </c>
    </row>
    <row r="275" spans="1:7">
      <c r="A275" s="74" t="s">
        <v>127</v>
      </c>
      <c r="B275" s="74"/>
      <c r="C275" s="74"/>
      <c r="D275" s="11">
        <f t="shared" ref="D275:G275" si="49">D272+D273+D274</f>
        <v>27994.61</v>
      </c>
      <c r="E275" s="11">
        <f t="shared" si="49"/>
        <v>2126.83</v>
      </c>
      <c r="F275" s="11">
        <f t="shared" si="49"/>
        <v>7981.1100000000006</v>
      </c>
      <c r="G275" s="11">
        <f t="shared" si="49"/>
        <v>22140.329999999998</v>
      </c>
    </row>
    <row r="276" spans="1:7" ht="31.15" customHeight="1">
      <c r="A276" s="63" t="s">
        <v>168</v>
      </c>
      <c r="B276" s="64"/>
      <c r="C276" s="64"/>
      <c r="D276" s="64"/>
      <c r="E276" s="64"/>
      <c r="F276" s="64"/>
      <c r="G276" s="65"/>
    </row>
    <row r="277" spans="1:7" ht="15.6" customHeight="1">
      <c r="A277" s="66" t="s">
        <v>234</v>
      </c>
      <c r="B277" s="67"/>
      <c r="C277" s="67"/>
      <c r="D277" s="67"/>
      <c r="E277" s="67"/>
      <c r="F277" s="67"/>
      <c r="G277" s="68"/>
    </row>
    <row r="278" spans="1:7">
      <c r="A278" s="60" t="s">
        <v>128</v>
      </c>
      <c r="B278" s="60"/>
      <c r="C278" s="60"/>
      <c r="D278" s="2">
        <v>22203</v>
      </c>
      <c r="E278" s="2">
        <v>247899.35</v>
      </c>
      <c r="F278" s="2">
        <v>270102.34999999998</v>
      </c>
      <c r="G278" s="2">
        <f>D278+E278-F278</f>
        <v>0</v>
      </c>
    </row>
    <row r="279" spans="1:7">
      <c r="A279" s="61" t="s">
        <v>129</v>
      </c>
      <c r="B279" s="61"/>
      <c r="C279" s="61"/>
      <c r="D279" s="16">
        <v>0</v>
      </c>
      <c r="E279" s="16">
        <v>0</v>
      </c>
      <c r="F279" s="16">
        <v>0</v>
      </c>
      <c r="G279" s="16">
        <f t="shared" ref="G279:G280" si="50">D279+E279-F279</f>
        <v>0</v>
      </c>
    </row>
    <row r="280" spans="1:7">
      <c r="A280" s="61" t="s">
        <v>130</v>
      </c>
      <c r="B280" s="61"/>
      <c r="C280" s="61"/>
      <c r="D280" s="16">
        <v>0</v>
      </c>
      <c r="E280" s="16">
        <v>0</v>
      </c>
      <c r="F280" s="16">
        <v>0</v>
      </c>
      <c r="G280" s="16">
        <f t="shared" si="50"/>
        <v>0</v>
      </c>
    </row>
    <row r="281" spans="1:7">
      <c r="A281" s="62" t="s">
        <v>131</v>
      </c>
      <c r="B281" s="62"/>
      <c r="C281" s="62"/>
      <c r="D281" s="26">
        <f>D278+D279+D280</f>
        <v>22203</v>
      </c>
      <c r="E281" s="26">
        <f t="shared" ref="E281:F281" si="51">E278+E279+E280</f>
        <v>247899.35</v>
      </c>
      <c r="F281" s="26">
        <f t="shared" si="51"/>
        <v>270102.34999999998</v>
      </c>
      <c r="G281" s="26">
        <f>D281+E281-F281</f>
        <v>0</v>
      </c>
    </row>
    <row r="282" spans="1:7">
      <c r="A282" s="52"/>
      <c r="B282" s="52"/>
      <c r="C282" s="52"/>
      <c r="D282" s="53"/>
      <c r="E282" s="53"/>
      <c r="F282" s="53"/>
      <c r="G282" s="53"/>
    </row>
    <row r="283" spans="1:7">
      <c r="A283" s="83" t="s">
        <v>113</v>
      </c>
      <c r="B283" s="83"/>
      <c r="C283" s="83"/>
      <c r="D283" s="83"/>
      <c r="E283" s="83"/>
      <c r="F283" s="83"/>
      <c r="G283" s="83"/>
    </row>
    <row r="284" spans="1:7">
      <c r="A284" s="15"/>
      <c r="B284" s="15"/>
      <c r="C284" s="15"/>
      <c r="D284" s="15"/>
      <c r="E284" s="15"/>
      <c r="F284" s="57" t="s">
        <v>259</v>
      </c>
      <c r="G284" s="57"/>
    </row>
    <row r="285" spans="1:7" ht="47.25">
      <c r="A285" s="72" t="s">
        <v>0</v>
      </c>
      <c r="B285" s="72"/>
      <c r="C285" s="72"/>
      <c r="D285" s="3" t="s">
        <v>238</v>
      </c>
      <c r="E285" s="3" t="s">
        <v>6</v>
      </c>
      <c r="F285" s="3" t="s">
        <v>5</v>
      </c>
      <c r="G285" s="3" t="s">
        <v>239</v>
      </c>
    </row>
    <row r="286" spans="1:7">
      <c r="A286" s="61" t="s">
        <v>201</v>
      </c>
      <c r="B286" s="61"/>
      <c r="C286" s="61"/>
      <c r="D286" s="16">
        <v>6738.25</v>
      </c>
      <c r="E286" s="16">
        <v>0</v>
      </c>
      <c r="F286" s="16">
        <v>1312.85</v>
      </c>
      <c r="G286" s="16">
        <f>D286+E286-F286</f>
        <v>5425.4</v>
      </c>
    </row>
    <row r="287" spans="1:7">
      <c r="A287" s="82" t="s">
        <v>169</v>
      </c>
      <c r="B287" s="82"/>
      <c r="C287" s="82"/>
      <c r="D287" s="17">
        <f>D265+D267+D268+D269+D270+D275+D281+D286</f>
        <v>1213346.2400000002</v>
      </c>
      <c r="E287" s="17">
        <f>E265+E267+E268+E269+E270+E275+E281+E286</f>
        <v>508829.76</v>
      </c>
      <c r="F287" s="17">
        <f>F265+F267+F268+F269+F270+F275+F281+F286</f>
        <v>335745.27999999997</v>
      </c>
      <c r="G287" s="17">
        <f>D287+E287-F287</f>
        <v>1386430.7200000002</v>
      </c>
    </row>
    <row r="288" spans="1:7" s="10" customFormat="1" ht="15.6" customHeight="1">
      <c r="A288" s="69" t="s">
        <v>132</v>
      </c>
      <c r="B288" s="70"/>
      <c r="C288" s="70"/>
      <c r="D288" s="70"/>
      <c r="E288" s="70"/>
      <c r="F288" s="70"/>
      <c r="G288" s="71"/>
    </row>
    <row r="289" spans="1:7">
      <c r="A289" s="69" t="s">
        <v>133</v>
      </c>
      <c r="B289" s="70"/>
      <c r="C289" s="70"/>
      <c r="D289" s="70"/>
      <c r="E289" s="70"/>
      <c r="F289" s="70"/>
      <c r="G289" s="71"/>
    </row>
    <row r="290" spans="1:7">
      <c r="A290" s="61" t="s">
        <v>134</v>
      </c>
      <c r="B290" s="61"/>
      <c r="C290" s="61"/>
      <c r="D290" s="16">
        <v>56.73</v>
      </c>
      <c r="E290" s="16">
        <v>0</v>
      </c>
      <c r="F290" s="16">
        <v>0</v>
      </c>
      <c r="G290" s="16">
        <f t="shared" ref="G290:G291" si="52">D290+E290-F290</f>
        <v>56.73</v>
      </c>
    </row>
    <row r="291" spans="1:7">
      <c r="A291" s="61" t="s">
        <v>4</v>
      </c>
      <c r="B291" s="61"/>
      <c r="C291" s="61"/>
      <c r="D291" s="16">
        <v>889.82</v>
      </c>
      <c r="E291" s="16">
        <v>0</v>
      </c>
      <c r="F291" s="16">
        <v>60.16</v>
      </c>
      <c r="G291" s="16">
        <f t="shared" si="52"/>
        <v>829.66000000000008</v>
      </c>
    </row>
    <row r="292" spans="1:7">
      <c r="A292" s="82" t="s">
        <v>135</v>
      </c>
      <c r="B292" s="82"/>
      <c r="C292" s="82"/>
      <c r="D292" s="17">
        <f t="shared" ref="D292:G292" si="53">D290+D291</f>
        <v>946.55000000000007</v>
      </c>
      <c r="E292" s="17">
        <f t="shared" si="53"/>
        <v>0</v>
      </c>
      <c r="F292" s="17">
        <f t="shared" si="53"/>
        <v>60.16</v>
      </c>
      <c r="G292" s="17">
        <f t="shared" si="53"/>
        <v>886.3900000000001</v>
      </c>
    </row>
    <row r="293" spans="1:7" ht="31.15" customHeight="1">
      <c r="A293" s="69" t="s">
        <v>136</v>
      </c>
      <c r="B293" s="70"/>
      <c r="C293" s="70"/>
      <c r="D293" s="70"/>
      <c r="E293" s="70"/>
      <c r="F293" s="70"/>
      <c r="G293" s="71"/>
    </row>
    <row r="294" spans="1:7">
      <c r="A294" s="69" t="s">
        <v>210</v>
      </c>
      <c r="B294" s="70"/>
      <c r="C294" s="70"/>
      <c r="D294" s="70"/>
      <c r="E294" s="70"/>
      <c r="F294" s="70"/>
      <c r="G294" s="71"/>
    </row>
    <row r="295" spans="1:7">
      <c r="A295" s="61" t="s">
        <v>137</v>
      </c>
      <c r="B295" s="61"/>
      <c r="C295" s="61"/>
      <c r="D295" s="16">
        <v>1697.38</v>
      </c>
      <c r="E295" s="16">
        <v>0</v>
      </c>
      <c r="F295" s="16">
        <v>1646.21</v>
      </c>
      <c r="G295" s="16">
        <f>D295+E295-F295</f>
        <v>51.170000000000073</v>
      </c>
    </row>
    <row r="296" spans="1:7">
      <c r="A296" s="82" t="s">
        <v>211</v>
      </c>
      <c r="B296" s="82"/>
      <c r="C296" s="82"/>
      <c r="D296" s="17">
        <f t="shared" ref="D296:G296" si="54">D295</f>
        <v>1697.38</v>
      </c>
      <c r="E296" s="17">
        <f t="shared" si="54"/>
        <v>0</v>
      </c>
      <c r="F296" s="17">
        <f t="shared" si="54"/>
        <v>1646.21</v>
      </c>
      <c r="G296" s="17">
        <f t="shared" si="54"/>
        <v>51.170000000000073</v>
      </c>
    </row>
    <row r="297" spans="1:7">
      <c r="A297" s="69" t="s">
        <v>171</v>
      </c>
      <c r="B297" s="70"/>
      <c r="C297" s="70"/>
      <c r="D297" s="70"/>
      <c r="E297" s="70"/>
      <c r="F297" s="70"/>
      <c r="G297" s="71"/>
    </row>
    <row r="298" spans="1:7">
      <c r="A298" s="69" t="s">
        <v>138</v>
      </c>
      <c r="B298" s="70"/>
      <c r="C298" s="70"/>
      <c r="D298" s="70"/>
      <c r="E298" s="70"/>
      <c r="F298" s="70"/>
      <c r="G298" s="71"/>
    </row>
    <row r="299" spans="1:7">
      <c r="A299" s="61" t="s">
        <v>182</v>
      </c>
      <c r="B299" s="61"/>
      <c r="C299" s="61"/>
      <c r="D299" s="16">
        <v>8.92</v>
      </c>
      <c r="E299" s="16">
        <v>0</v>
      </c>
      <c r="F299" s="16">
        <v>0</v>
      </c>
      <c r="G299" s="16">
        <f>D299+E299-F299</f>
        <v>8.92</v>
      </c>
    </row>
    <row r="300" spans="1:7">
      <c r="A300" s="61" t="s">
        <v>179</v>
      </c>
      <c r="B300" s="61"/>
      <c r="C300" s="61"/>
      <c r="D300" s="16">
        <v>9.32</v>
      </c>
      <c r="E300" s="16">
        <v>0</v>
      </c>
      <c r="F300" s="16">
        <v>0</v>
      </c>
      <c r="G300" s="16">
        <f>D300+E300-F300</f>
        <v>9.32</v>
      </c>
    </row>
    <row r="301" spans="1:7">
      <c r="A301" s="82" t="s">
        <v>139</v>
      </c>
      <c r="B301" s="82"/>
      <c r="C301" s="82"/>
      <c r="D301" s="16">
        <f t="shared" ref="D301" si="55">D299+D300</f>
        <v>18.240000000000002</v>
      </c>
      <c r="E301" s="16">
        <v>0</v>
      </c>
      <c r="F301" s="16">
        <v>0</v>
      </c>
      <c r="G301" s="16">
        <f>D301+E301-F301</f>
        <v>18.240000000000002</v>
      </c>
    </row>
    <row r="302" spans="1:7">
      <c r="A302" s="82" t="s">
        <v>140</v>
      </c>
      <c r="B302" s="82"/>
      <c r="C302" s="82"/>
      <c r="D302" s="18">
        <f>D301</f>
        <v>18.240000000000002</v>
      </c>
      <c r="E302" s="18">
        <f t="shared" ref="E302:G302" si="56">E301</f>
        <v>0</v>
      </c>
      <c r="F302" s="18">
        <f t="shared" si="56"/>
        <v>0</v>
      </c>
      <c r="G302" s="18">
        <f t="shared" si="56"/>
        <v>18.240000000000002</v>
      </c>
    </row>
    <row r="303" spans="1:7">
      <c r="A303" s="63" t="s">
        <v>141</v>
      </c>
      <c r="B303" s="64"/>
      <c r="C303" s="64"/>
      <c r="D303" s="64"/>
      <c r="E303" s="64"/>
      <c r="F303" s="64"/>
      <c r="G303" s="65"/>
    </row>
    <row r="304" spans="1:7">
      <c r="A304" s="66" t="s">
        <v>202</v>
      </c>
      <c r="B304" s="67"/>
      <c r="C304" s="67"/>
      <c r="D304" s="67"/>
      <c r="E304" s="67"/>
      <c r="F304" s="67"/>
      <c r="G304" s="68"/>
    </row>
    <row r="305" spans="1:7">
      <c r="A305" s="63" t="s">
        <v>142</v>
      </c>
      <c r="B305" s="64"/>
      <c r="C305" s="64"/>
      <c r="D305" s="64"/>
      <c r="E305" s="64"/>
      <c r="F305" s="64"/>
      <c r="G305" s="65"/>
    </row>
    <row r="306" spans="1:7">
      <c r="A306" s="60" t="s">
        <v>175</v>
      </c>
      <c r="B306" s="60"/>
      <c r="C306" s="60"/>
      <c r="D306" s="2">
        <v>1704.74</v>
      </c>
      <c r="E306" s="2">
        <v>0</v>
      </c>
      <c r="F306" s="2">
        <v>0</v>
      </c>
      <c r="G306" s="2">
        <f>D306+E306-F306</f>
        <v>1704.74</v>
      </c>
    </row>
    <row r="307" spans="1:7">
      <c r="A307" s="60" t="s">
        <v>180</v>
      </c>
      <c r="B307" s="60"/>
      <c r="C307" s="60"/>
      <c r="D307" s="2">
        <v>1.51</v>
      </c>
      <c r="E307" s="2">
        <v>0</v>
      </c>
      <c r="F307" s="2">
        <v>0</v>
      </c>
      <c r="G307" s="2">
        <f t="shared" ref="G307:G309" si="57">D307+E307-F307</f>
        <v>1.51</v>
      </c>
    </row>
    <row r="308" spans="1:7">
      <c r="A308" s="60" t="s">
        <v>261</v>
      </c>
      <c r="B308" s="60"/>
      <c r="C308" s="60"/>
      <c r="D308" s="2">
        <v>124.46</v>
      </c>
      <c r="E308" s="2">
        <v>0</v>
      </c>
      <c r="F308" s="2">
        <v>0</v>
      </c>
      <c r="G308" s="2">
        <f t="shared" si="57"/>
        <v>124.46</v>
      </c>
    </row>
    <row r="309" spans="1:7">
      <c r="A309" s="60" t="s">
        <v>262</v>
      </c>
      <c r="B309" s="60"/>
      <c r="C309" s="60"/>
      <c r="D309" s="2">
        <v>69.7</v>
      </c>
      <c r="E309" s="2">
        <v>0</v>
      </c>
      <c r="F309" s="2">
        <v>0</v>
      </c>
      <c r="G309" s="2">
        <f t="shared" si="57"/>
        <v>69.7</v>
      </c>
    </row>
    <row r="313" spans="1:7" s="44" customFormat="1">
      <c r="A313" s="56" t="s">
        <v>113</v>
      </c>
      <c r="B313" s="56"/>
      <c r="C313" s="56"/>
      <c r="D313" s="56"/>
      <c r="E313" s="56"/>
      <c r="F313" s="56"/>
      <c r="G313" s="56"/>
    </row>
    <row r="314" spans="1:7">
      <c r="F314" s="57" t="s">
        <v>259</v>
      </c>
      <c r="G314" s="57"/>
    </row>
    <row r="315" spans="1:7" ht="47.25">
      <c r="A315" s="58" t="s">
        <v>0</v>
      </c>
      <c r="B315" s="58"/>
      <c r="C315" s="58"/>
      <c r="D315" s="3" t="s">
        <v>238</v>
      </c>
      <c r="E315" s="3" t="s">
        <v>6</v>
      </c>
      <c r="F315" s="3" t="s">
        <v>5</v>
      </c>
      <c r="G315" s="3" t="s">
        <v>239</v>
      </c>
    </row>
    <row r="316" spans="1:7" ht="31.15" customHeight="1">
      <c r="A316" s="63" t="s">
        <v>170</v>
      </c>
      <c r="B316" s="64"/>
      <c r="C316" s="64"/>
      <c r="D316" s="64"/>
      <c r="E316" s="64"/>
      <c r="F316" s="64"/>
      <c r="G316" s="65"/>
    </row>
    <row r="317" spans="1:7">
      <c r="A317" s="63" t="s">
        <v>141</v>
      </c>
      <c r="B317" s="64"/>
      <c r="C317" s="64"/>
      <c r="D317" s="64"/>
      <c r="E317" s="64"/>
      <c r="F317" s="64"/>
      <c r="G317" s="65"/>
    </row>
    <row r="318" spans="1:7">
      <c r="A318" s="66" t="s">
        <v>202</v>
      </c>
      <c r="B318" s="67"/>
      <c r="C318" s="67"/>
      <c r="D318" s="67"/>
      <c r="E318" s="67"/>
      <c r="F318" s="67"/>
      <c r="G318" s="68"/>
    </row>
    <row r="319" spans="1:7">
      <c r="A319" s="63" t="s">
        <v>143</v>
      </c>
      <c r="B319" s="64"/>
      <c r="C319" s="64"/>
      <c r="D319" s="64"/>
      <c r="E319" s="64"/>
      <c r="F319" s="64"/>
      <c r="G319" s="65"/>
    </row>
    <row r="320" spans="1:7">
      <c r="A320" s="60" t="s">
        <v>163</v>
      </c>
      <c r="B320" s="60"/>
      <c r="C320" s="60"/>
      <c r="D320" s="2">
        <v>1</v>
      </c>
      <c r="E320" s="2">
        <v>0</v>
      </c>
      <c r="F320" s="2">
        <v>0</v>
      </c>
      <c r="G320" s="2">
        <f t="shared" ref="G320:G324" si="58">D320+E320-F320</f>
        <v>1</v>
      </c>
    </row>
    <row r="321" spans="1:7">
      <c r="A321" s="60" t="s">
        <v>147</v>
      </c>
      <c r="B321" s="60"/>
      <c r="C321" s="60"/>
      <c r="D321" s="2">
        <v>10.28</v>
      </c>
      <c r="E321" s="2">
        <v>0</v>
      </c>
      <c r="F321" s="2">
        <v>0</v>
      </c>
      <c r="G321" s="2">
        <f t="shared" si="58"/>
        <v>10.28</v>
      </c>
    </row>
    <row r="322" spans="1:7">
      <c r="A322" s="60" t="s">
        <v>148</v>
      </c>
      <c r="B322" s="60"/>
      <c r="C322" s="60"/>
      <c r="D322" s="2">
        <v>0.5</v>
      </c>
      <c r="E322" s="2">
        <v>0</v>
      </c>
      <c r="F322" s="2">
        <v>0</v>
      </c>
      <c r="G322" s="2">
        <f t="shared" si="58"/>
        <v>0.5</v>
      </c>
    </row>
    <row r="323" spans="1:7">
      <c r="A323" s="60" t="s">
        <v>176</v>
      </c>
      <c r="B323" s="60"/>
      <c r="C323" s="60"/>
      <c r="D323" s="2">
        <v>691.88</v>
      </c>
      <c r="E323" s="2">
        <v>0</v>
      </c>
      <c r="F323" s="2">
        <v>43.02</v>
      </c>
      <c r="G323" s="2">
        <f t="shared" si="58"/>
        <v>648.86</v>
      </c>
    </row>
    <row r="324" spans="1:7">
      <c r="A324" s="92" t="s">
        <v>144</v>
      </c>
      <c r="B324" s="92"/>
      <c r="C324" s="92"/>
      <c r="D324" s="2">
        <v>4.25</v>
      </c>
      <c r="E324" s="2">
        <v>0</v>
      </c>
      <c r="F324" s="2">
        <v>0</v>
      </c>
      <c r="G324" s="2">
        <f t="shared" si="58"/>
        <v>4.25</v>
      </c>
    </row>
    <row r="325" spans="1:7">
      <c r="A325" s="63" t="s">
        <v>145</v>
      </c>
      <c r="B325" s="64"/>
      <c r="C325" s="64"/>
      <c r="D325" s="64"/>
      <c r="E325" s="64"/>
      <c r="F325" s="64"/>
      <c r="G325" s="65"/>
    </row>
    <row r="326" spans="1:7">
      <c r="A326" s="63" t="s">
        <v>146</v>
      </c>
      <c r="B326" s="64"/>
      <c r="C326" s="64"/>
      <c r="D326" s="64"/>
      <c r="E326" s="64"/>
      <c r="F326" s="64"/>
      <c r="G326" s="65"/>
    </row>
    <row r="327" spans="1:7">
      <c r="A327" s="60" t="s">
        <v>164</v>
      </c>
      <c r="B327" s="60"/>
      <c r="C327" s="60"/>
      <c r="D327" s="2">
        <v>11.49</v>
      </c>
      <c r="E327" s="2">
        <v>0</v>
      </c>
      <c r="F327" s="2">
        <v>0</v>
      </c>
      <c r="G327" s="2">
        <f t="shared" ref="G327:G332" si="59">D327+E327-F327</f>
        <v>11.49</v>
      </c>
    </row>
    <row r="328" spans="1:7">
      <c r="A328" s="60" t="s">
        <v>165</v>
      </c>
      <c r="B328" s="60"/>
      <c r="C328" s="60"/>
      <c r="D328" s="2">
        <v>7.5</v>
      </c>
      <c r="E328" s="2">
        <v>0</v>
      </c>
      <c r="F328" s="2">
        <v>0</v>
      </c>
      <c r="G328" s="2">
        <f t="shared" si="59"/>
        <v>7.5</v>
      </c>
    </row>
    <row r="329" spans="1:7">
      <c r="A329" s="60" t="s">
        <v>166</v>
      </c>
      <c r="B329" s="60"/>
      <c r="C329" s="60"/>
      <c r="D329" s="2">
        <v>0.33</v>
      </c>
      <c r="E329" s="2">
        <v>0</v>
      </c>
      <c r="F329" s="2">
        <v>0</v>
      </c>
      <c r="G329" s="2">
        <f t="shared" si="59"/>
        <v>0.33</v>
      </c>
    </row>
    <row r="330" spans="1:7">
      <c r="A330" s="60" t="s">
        <v>181</v>
      </c>
      <c r="B330" s="60"/>
      <c r="C330" s="60"/>
      <c r="D330" s="2">
        <v>0.56999999999999995</v>
      </c>
      <c r="E330" s="2">
        <v>0</v>
      </c>
      <c r="F330" s="2">
        <v>0</v>
      </c>
      <c r="G330" s="2">
        <f t="shared" si="59"/>
        <v>0.56999999999999995</v>
      </c>
    </row>
    <row r="331" spans="1:7">
      <c r="A331" s="84" t="s">
        <v>139</v>
      </c>
      <c r="B331" s="84"/>
      <c r="C331" s="84"/>
      <c r="D331" s="5">
        <f>D306+D307+D308+D309+D320+D321+D322+D323+D324+D327+D328+D329+D330</f>
        <v>2628.21</v>
      </c>
      <c r="E331" s="5">
        <f>E306+E307+E308+E309+E320+E321+E322+E323+E324+E327+E328+E329+E330</f>
        <v>0</v>
      </c>
      <c r="F331" s="5">
        <f>F306+F307+F308+F309+F320+F321+F322+F323+F324+F327+F328+F329+F330</f>
        <v>43.02</v>
      </c>
      <c r="G331" s="11">
        <f t="shared" si="59"/>
        <v>2585.19</v>
      </c>
    </row>
    <row r="332" spans="1:7">
      <c r="A332" s="84" t="s">
        <v>174</v>
      </c>
      <c r="B332" s="84"/>
      <c r="C332" s="84"/>
      <c r="D332" s="5">
        <f t="shared" ref="D332:F332" si="60">D331</f>
        <v>2628.21</v>
      </c>
      <c r="E332" s="5">
        <f t="shared" si="60"/>
        <v>0</v>
      </c>
      <c r="F332" s="5">
        <f t="shared" si="60"/>
        <v>43.02</v>
      </c>
      <c r="G332" s="11">
        <f t="shared" si="59"/>
        <v>2585.19</v>
      </c>
    </row>
    <row r="333" spans="1:7">
      <c r="A333" s="88" t="s">
        <v>15</v>
      </c>
      <c r="B333" s="89"/>
      <c r="C333" s="89"/>
      <c r="D333" s="89"/>
      <c r="E333" s="89"/>
      <c r="F333" s="89"/>
      <c r="G333" s="90"/>
    </row>
    <row r="334" spans="1:7">
      <c r="A334" s="91" t="s">
        <v>263</v>
      </c>
      <c r="B334" s="91"/>
      <c r="C334" s="91"/>
      <c r="D334" s="4">
        <v>697.57</v>
      </c>
      <c r="E334" s="4">
        <v>0</v>
      </c>
      <c r="F334" s="4">
        <v>16.61</v>
      </c>
      <c r="G334" s="2">
        <f t="shared" ref="G334" si="61">D334+E334-F334</f>
        <v>680.96</v>
      </c>
    </row>
    <row r="335" spans="1:7">
      <c r="A335" s="84" t="s">
        <v>149</v>
      </c>
      <c r="B335" s="84"/>
      <c r="C335" s="84"/>
      <c r="D335" s="5">
        <f>D334</f>
        <v>697.57</v>
      </c>
      <c r="E335" s="5">
        <f t="shared" ref="E335:G335" si="62">E334</f>
        <v>0</v>
      </c>
      <c r="F335" s="5">
        <f t="shared" si="62"/>
        <v>16.61</v>
      </c>
      <c r="G335" s="5">
        <f t="shared" si="62"/>
        <v>680.96</v>
      </c>
    </row>
    <row r="336" spans="1:7">
      <c r="A336" s="88" t="s">
        <v>150</v>
      </c>
      <c r="B336" s="89"/>
      <c r="C336" s="89"/>
      <c r="D336" s="89"/>
      <c r="E336" s="89"/>
      <c r="F336" s="89"/>
      <c r="G336" s="90"/>
    </row>
    <row r="337" spans="1:7">
      <c r="A337" s="91" t="s">
        <v>264</v>
      </c>
      <c r="B337" s="91"/>
      <c r="C337" s="91"/>
      <c r="D337" s="4">
        <v>0.3</v>
      </c>
      <c r="E337" s="4">
        <v>0</v>
      </c>
      <c r="F337" s="4">
        <v>0</v>
      </c>
      <c r="G337" s="2">
        <f t="shared" ref="G337" si="63">D337+E337-F337</f>
        <v>0.3</v>
      </c>
    </row>
    <row r="338" spans="1:7">
      <c r="A338" s="88" t="s">
        <v>151</v>
      </c>
      <c r="B338" s="89"/>
      <c r="C338" s="89"/>
      <c r="D338" s="89"/>
      <c r="E338" s="89"/>
      <c r="F338" s="89"/>
      <c r="G338" s="90"/>
    </row>
    <row r="339" spans="1:7">
      <c r="A339" s="91" t="s">
        <v>265</v>
      </c>
      <c r="B339" s="91"/>
      <c r="C339" s="91"/>
      <c r="D339" s="4">
        <v>34.79</v>
      </c>
      <c r="E339" s="4">
        <v>0</v>
      </c>
      <c r="F339" s="4">
        <v>0</v>
      </c>
      <c r="G339" s="2">
        <f t="shared" ref="G339" si="64">D339+E339-F339</f>
        <v>34.79</v>
      </c>
    </row>
    <row r="340" spans="1:7">
      <c r="A340" s="84" t="s">
        <v>152</v>
      </c>
      <c r="B340" s="84"/>
      <c r="C340" s="84"/>
      <c r="D340" s="5">
        <f>D337+D339</f>
        <v>35.089999999999996</v>
      </c>
      <c r="E340" s="5">
        <f t="shared" ref="E340:G340" si="65">E337+E339</f>
        <v>0</v>
      </c>
      <c r="F340" s="5">
        <f t="shared" si="65"/>
        <v>0</v>
      </c>
      <c r="G340" s="5">
        <f t="shared" si="65"/>
        <v>35.089999999999996</v>
      </c>
    </row>
    <row r="341" spans="1:7">
      <c r="A341" s="45"/>
      <c r="B341" s="45"/>
      <c r="C341" s="45"/>
      <c r="D341" s="46"/>
      <c r="E341" s="46"/>
      <c r="F341" s="46"/>
      <c r="G341" s="46"/>
    </row>
    <row r="343" spans="1:7">
      <c r="A343" s="56" t="s">
        <v>154</v>
      </c>
      <c r="B343" s="56"/>
      <c r="C343" s="56"/>
      <c r="D343" s="56"/>
      <c r="E343" s="56"/>
      <c r="F343" s="56"/>
      <c r="G343" s="56"/>
    </row>
    <row r="344" spans="1:7">
      <c r="F344" s="57" t="s">
        <v>259</v>
      </c>
      <c r="G344" s="57"/>
    </row>
    <row r="345" spans="1:7" ht="47.25">
      <c r="A345" s="85" t="s">
        <v>0</v>
      </c>
      <c r="B345" s="86"/>
      <c r="C345" s="87"/>
      <c r="D345" s="3" t="s">
        <v>238</v>
      </c>
      <c r="E345" s="3" t="s">
        <v>6</v>
      </c>
      <c r="F345" s="3" t="s">
        <v>5</v>
      </c>
      <c r="G345" s="3" t="s">
        <v>239</v>
      </c>
    </row>
    <row r="346" spans="1:7" ht="31.15" customHeight="1">
      <c r="A346" s="63" t="s">
        <v>203</v>
      </c>
      <c r="B346" s="64"/>
      <c r="C346" s="64"/>
      <c r="D346" s="64"/>
      <c r="E346" s="64"/>
      <c r="F346" s="64"/>
      <c r="G346" s="65"/>
    </row>
    <row r="347" spans="1:7" ht="15.6" customHeight="1">
      <c r="A347" s="88" t="s">
        <v>212</v>
      </c>
      <c r="B347" s="89"/>
      <c r="C347" s="89"/>
      <c r="D347" s="89"/>
      <c r="E347" s="89"/>
      <c r="F347" s="89"/>
      <c r="G347" s="90"/>
    </row>
    <row r="348" spans="1:7">
      <c r="A348" s="66" t="s">
        <v>252</v>
      </c>
      <c r="B348" s="67"/>
      <c r="C348" s="68"/>
      <c r="D348" s="4">
        <v>104811.9</v>
      </c>
      <c r="E348" s="4">
        <v>99049.23</v>
      </c>
      <c r="F348" s="4">
        <v>142.76</v>
      </c>
      <c r="G348" s="2">
        <f t="shared" ref="G348" si="66">D348+E348-F348</f>
        <v>203718.37</v>
      </c>
    </row>
    <row r="349" spans="1:7">
      <c r="A349" s="84" t="s">
        <v>213</v>
      </c>
      <c r="B349" s="84"/>
      <c r="C349" s="84"/>
      <c r="D349" s="5">
        <f t="shared" ref="D349:F349" si="67">D348</f>
        <v>104811.9</v>
      </c>
      <c r="E349" s="5">
        <f t="shared" si="67"/>
        <v>99049.23</v>
      </c>
      <c r="F349" s="5">
        <f t="shared" si="67"/>
        <v>142.76</v>
      </c>
      <c r="G349" s="5">
        <f>G348</f>
        <v>203718.37</v>
      </c>
    </row>
    <row r="350" spans="1:7">
      <c r="A350" s="84" t="s">
        <v>153</v>
      </c>
      <c r="B350" s="84"/>
      <c r="C350" s="84"/>
      <c r="D350" s="5">
        <f>D292+D296+D302+D332+D335+D340+D349</f>
        <v>110834.93999999999</v>
      </c>
      <c r="E350" s="5">
        <f>E292+E296+E302+E332+E335+E340+E349</f>
        <v>99049.23</v>
      </c>
      <c r="F350" s="5">
        <f>F292+F296+F302+F332+F335+F340+F349</f>
        <v>1908.76</v>
      </c>
      <c r="G350" s="5">
        <f>G292+G296+G302+G332+G335+G340+G349</f>
        <v>207975.41</v>
      </c>
    </row>
    <row r="351" spans="1:7">
      <c r="A351" s="84" t="s">
        <v>21</v>
      </c>
      <c r="B351" s="84"/>
      <c r="C351" s="84"/>
      <c r="D351" s="5">
        <f>D287+D350</f>
        <v>1324181.1800000002</v>
      </c>
      <c r="E351" s="5">
        <f>E287+E350</f>
        <v>607878.99</v>
      </c>
      <c r="F351" s="5">
        <f>F287+F350</f>
        <v>337654.04</v>
      </c>
      <c r="G351" s="5">
        <f>G287+G350</f>
        <v>1594406.1300000001</v>
      </c>
    </row>
  </sheetData>
  <mergeCells count="239">
    <mergeCell ref="A231:C231"/>
    <mergeCell ref="A232:C232"/>
    <mergeCell ref="A248:C248"/>
    <mergeCell ref="A250:C250"/>
    <mergeCell ref="A249:C249"/>
    <mergeCell ref="A253:C253"/>
    <mergeCell ref="A251:C251"/>
    <mergeCell ref="A252:C252"/>
    <mergeCell ref="A254:C254"/>
    <mergeCell ref="A242:C242"/>
    <mergeCell ref="A243:C243"/>
    <mergeCell ref="A244:C244"/>
    <mergeCell ref="A245:C245"/>
    <mergeCell ref="A246:C246"/>
    <mergeCell ref="A247:C247"/>
    <mergeCell ref="A241:C241"/>
    <mergeCell ref="G229:G230"/>
    <mergeCell ref="D170:D172"/>
    <mergeCell ref="E170:E172"/>
    <mergeCell ref="F170:F172"/>
    <mergeCell ref="G170:G172"/>
    <mergeCell ref="A184:C184"/>
    <mergeCell ref="D200:D201"/>
    <mergeCell ref="E200:E201"/>
    <mergeCell ref="F200:F201"/>
    <mergeCell ref="G200:G201"/>
    <mergeCell ref="A201:C201"/>
    <mergeCell ref="A178:C178"/>
    <mergeCell ref="A176:C176"/>
    <mergeCell ref="A173:C173"/>
    <mergeCell ref="A198:G198"/>
    <mergeCell ref="F199:G199"/>
    <mergeCell ref="A200:C200"/>
    <mergeCell ref="A172:C172"/>
    <mergeCell ref="A175:C175"/>
    <mergeCell ref="A190:C190"/>
    <mergeCell ref="A188:C188"/>
    <mergeCell ref="A186:C186"/>
    <mergeCell ref="A177:C177"/>
    <mergeCell ref="A202:C202"/>
    <mergeCell ref="F83:G83"/>
    <mergeCell ref="A110:G110"/>
    <mergeCell ref="A112:G112"/>
    <mergeCell ref="F113:G113"/>
    <mergeCell ref="A105:G105"/>
    <mergeCell ref="A170:C170"/>
    <mergeCell ref="F169:G169"/>
    <mergeCell ref="A139:G139"/>
    <mergeCell ref="A141:G141"/>
    <mergeCell ref="F142:G142"/>
    <mergeCell ref="A163:G163"/>
    <mergeCell ref="A168:G168"/>
    <mergeCell ref="A102:G102"/>
    <mergeCell ref="A103:G103"/>
    <mergeCell ref="A115:G115"/>
    <mergeCell ref="A121:G121"/>
    <mergeCell ref="A122:G122"/>
    <mergeCell ref="A123:G123"/>
    <mergeCell ref="A127:G127"/>
    <mergeCell ref="A128:G128"/>
    <mergeCell ref="A150:G150"/>
    <mergeCell ref="A154:G154"/>
    <mergeCell ref="A1:G1"/>
    <mergeCell ref="A3:G3"/>
    <mergeCell ref="F4:G4"/>
    <mergeCell ref="A25:G25"/>
    <mergeCell ref="A27:G27"/>
    <mergeCell ref="F28:G28"/>
    <mergeCell ref="A24:G24"/>
    <mergeCell ref="A6:G6"/>
    <mergeCell ref="A30:G30"/>
    <mergeCell ref="A23:G23"/>
    <mergeCell ref="A31:G31"/>
    <mergeCell ref="A47:G47"/>
    <mergeCell ref="A37:G37"/>
    <mergeCell ref="A34:G34"/>
    <mergeCell ref="A43:G43"/>
    <mergeCell ref="A40:G40"/>
    <mergeCell ref="A16:G16"/>
    <mergeCell ref="A17:G17"/>
    <mergeCell ref="A82:G82"/>
    <mergeCell ref="A53:G53"/>
    <mergeCell ref="A55:G55"/>
    <mergeCell ref="F56:G56"/>
    <mergeCell ref="A80:G80"/>
    <mergeCell ref="A51:G51"/>
    <mergeCell ref="E229:E230"/>
    <mergeCell ref="A174:C174"/>
    <mergeCell ref="A187:C187"/>
    <mergeCell ref="A189:C189"/>
    <mergeCell ref="A179:C179"/>
    <mergeCell ref="A182:C182"/>
    <mergeCell ref="A180:C180"/>
    <mergeCell ref="A185:C185"/>
    <mergeCell ref="A183:C183"/>
    <mergeCell ref="A181:C181"/>
    <mergeCell ref="A191:C191"/>
    <mergeCell ref="A204:C204"/>
    <mergeCell ref="A205:C205"/>
    <mergeCell ref="A206:C206"/>
    <mergeCell ref="A207:C207"/>
    <mergeCell ref="A208:C208"/>
    <mergeCell ref="A209:C209"/>
    <mergeCell ref="A203:C203"/>
    <mergeCell ref="A230:C230"/>
    <mergeCell ref="A227:G227"/>
    <mergeCell ref="A192:C192"/>
    <mergeCell ref="A193:C193"/>
    <mergeCell ref="A194:C194"/>
    <mergeCell ref="F229:F230"/>
    <mergeCell ref="A320:C320"/>
    <mergeCell ref="A313:G313"/>
    <mergeCell ref="F314:G314"/>
    <mergeCell ref="A315:C315"/>
    <mergeCell ref="A318:G318"/>
    <mergeCell ref="A301:C301"/>
    <mergeCell ref="A299:C299"/>
    <mergeCell ref="A295:C295"/>
    <mergeCell ref="A302:C302"/>
    <mergeCell ref="A300:C300"/>
    <mergeCell ref="A296:C296"/>
    <mergeCell ref="A298:G298"/>
    <mergeCell ref="A316:G316"/>
    <mergeCell ref="A317:G317"/>
    <mergeCell ref="A305:G305"/>
    <mergeCell ref="A306:C306"/>
    <mergeCell ref="A307:C307"/>
    <mergeCell ref="A308:C308"/>
    <mergeCell ref="A309:C309"/>
    <mergeCell ref="A331:C331"/>
    <mergeCell ref="A332:C332"/>
    <mergeCell ref="A329:C329"/>
    <mergeCell ref="A327:C327"/>
    <mergeCell ref="A323:C323"/>
    <mergeCell ref="A321:C321"/>
    <mergeCell ref="A330:C330"/>
    <mergeCell ref="A328:C328"/>
    <mergeCell ref="A324:C324"/>
    <mergeCell ref="A322:C322"/>
    <mergeCell ref="F284:G284"/>
    <mergeCell ref="F228:G228"/>
    <mergeCell ref="A229:C229"/>
    <mergeCell ref="A212:C212"/>
    <mergeCell ref="A351:C351"/>
    <mergeCell ref="A345:C345"/>
    <mergeCell ref="A350:C350"/>
    <mergeCell ref="A348:C348"/>
    <mergeCell ref="A349:C349"/>
    <mergeCell ref="A346:G346"/>
    <mergeCell ref="A347:G347"/>
    <mergeCell ref="A343:G343"/>
    <mergeCell ref="F344:G344"/>
    <mergeCell ref="A333:G333"/>
    <mergeCell ref="A334:C334"/>
    <mergeCell ref="A335:C335"/>
    <mergeCell ref="A336:G336"/>
    <mergeCell ref="A337:C337"/>
    <mergeCell ref="A339:C339"/>
    <mergeCell ref="A338:G338"/>
    <mergeCell ref="A340:C340"/>
    <mergeCell ref="A319:G319"/>
    <mergeCell ref="A325:G325"/>
    <mergeCell ref="A326:G326"/>
    <mergeCell ref="A262:C262"/>
    <mergeCell ref="A225:C225"/>
    <mergeCell ref="D229:D230"/>
    <mergeCell ref="A226:C226"/>
    <mergeCell ref="A294:G294"/>
    <mergeCell ref="A297:G297"/>
    <mergeCell ref="A289:G289"/>
    <mergeCell ref="A277:G277"/>
    <mergeCell ref="A60:G60"/>
    <mergeCell ref="A61:G61"/>
    <mergeCell ref="A62:G62"/>
    <mergeCell ref="A85:G85"/>
    <mergeCell ref="A86:G86"/>
    <mergeCell ref="A93:G93"/>
    <mergeCell ref="A94:G94"/>
    <mergeCell ref="A95:G95"/>
    <mergeCell ref="A101:G101"/>
    <mergeCell ref="A292:C292"/>
    <mergeCell ref="A290:C290"/>
    <mergeCell ref="A286:C286"/>
    <mergeCell ref="A278:C278"/>
    <mergeCell ref="A291:C291"/>
    <mergeCell ref="A287:C287"/>
    <mergeCell ref="A283:G283"/>
    <mergeCell ref="A195:C195"/>
    <mergeCell ref="A196:C196"/>
    <mergeCell ref="A222:C222"/>
    <mergeCell ref="A223:C223"/>
    <mergeCell ref="A224:C224"/>
    <mergeCell ref="A213:C213"/>
    <mergeCell ref="A221:C221"/>
    <mergeCell ref="A219:C219"/>
    <mergeCell ref="A217:C217"/>
    <mergeCell ref="A210:C210"/>
    <mergeCell ref="A211:C211"/>
    <mergeCell ref="A220:C220"/>
    <mergeCell ref="A218:C218"/>
    <mergeCell ref="A216:C216"/>
    <mergeCell ref="A214:C214"/>
    <mergeCell ref="A215:C215"/>
    <mergeCell ref="A279:C279"/>
    <mergeCell ref="A280:C280"/>
    <mergeCell ref="A281:C281"/>
    <mergeCell ref="A303:G303"/>
    <mergeCell ref="A304:G304"/>
    <mergeCell ref="A260:G260"/>
    <mergeCell ref="A266:G266"/>
    <mergeCell ref="A276:G276"/>
    <mergeCell ref="A288:G288"/>
    <mergeCell ref="A293:G293"/>
    <mergeCell ref="A285:C285"/>
    <mergeCell ref="A274:C274"/>
    <mergeCell ref="A272:C272"/>
    <mergeCell ref="A270:C270"/>
    <mergeCell ref="A268:C268"/>
    <mergeCell ref="A261:C261"/>
    <mergeCell ref="A275:C275"/>
    <mergeCell ref="A273:C273"/>
    <mergeCell ref="A271:C271"/>
    <mergeCell ref="A269:C269"/>
    <mergeCell ref="A267:C267"/>
    <mergeCell ref="A265:C265"/>
    <mergeCell ref="A263:C263"/>
    <mergeCell ref="A264:C264"/>
    <mergeCell ref="A257:G257"/>
    <mergeCell ref="F258:G258"/>
    <mergeCell ref="A259:C259"/>
    <mergeCell ref="A255:C255"/>
    <mergeCell ref="A233:C233"/>
    <mergeCell ref="A234:C234"/>
    <mergeCell ref="A235:C235"/>
    <mergeCell ref="A236:C236"/>
    <mergeCell ref="A237:C237"/>
    <mergeCell ref="A238:C238"/>
    <mergeCell ref="A239:C239"/>
    <mergeCell ref="A240:C240"/>
  </mergeCells>
  <pageMargins left="0.62992125984251968" right="0.47244094488188981" top="0.74803149606299213" bottom="0.59055118110236227" header="0.51181102362204722" footer="0.31496062992125984"/>
  <pageSetup paperSize="9" scale="97" firstPageNumber="233" orientation="landscape" useFirstPageNumber="1" r:id="rId1"/>
  <headerFooter>
    <oddHeader>&amp;C&amp;"Times New Roman,Regular"&amp;12&amp;P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2025-01-10T07:11:39Z</dcterms:modified>
</cp:coreProperties>
</file>