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C9686FC-456B-4D39-B189-81333D839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 2026" sheetId="4" r:id="rId1"/>
    <sheet name="borrowing and other liabiliti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E25" i="4"/>
  <c r="E26" i="4"/>
  <c r="E27" i="4"/>
  <c r="E22" i="4"/>
  <c r="E20" i="4"/>
  <c r="E10" i="4"/>
  <c r="E11" i="4"/>
  <c r="E12" i="4"/>
  <c r="E13" i="4"/>
  <c r="E14" i="4"/>
  <c r="E15" i="4"/>
  <c r="E16" i="4"/>
  <c r="E17" i="4"/>
  <c r="D19" i="4"/>
  <c r="D23" i="4" l="1"/>
  <c r="E19" i="4"/>
  <c r="C32" i="4"/>
  <c r="E32" i="4" s="1"/>
  <c r="C24" i="4"/>
  <c r="E24" i="4" s="1"/>
  <c r="C19" i="4"/>
  <c r="C23" i="4" s="1"/>
  <c r="C9" i="4"/>
  <c r="E9" i="4" s="1"/>
  <c r="D4" i="5"/>
  <c r="D5" i="5"/>
  <c r="D3" i="5"/>
  <c r="E23" i="4" l="1"/>
  <c r="C30" i="4"/>
  <c r="E30" i="4" s="1"/>
  <c r="D6" i="5"/>
</calcChain>
</file>

<file path=xl/sharedStrings.xml><?xml version="1.0" encoding="utf-8"?>
<sst xmlns="http://schemas.openxmlformats.org/spreadsheetml/2006/main" count="48" uniqueCount="45">
  <si>
    <t>GOVERNMENT OF MIZORAM</t>
  </si>
  <si>
    <t>(UNAUDITED PROVISIONAL FIGURES)</t>
  </si>
  <si>
    <t>SL. No.</t>
  </si>
  <si>
    <t>Description</t>
  </si>
  <si>
    <t>% of Actuals to Budget Estimates</t>
  </si>
  <si>
    <t>Current</t>
  </si>
  <si>
    <t>Corresponding period of the previous year 2023-24</t>
  </si>
  <si>
    <t>REVENUE RECEIPTS</t>
  </si>
  <si>
    <r>
      <t>i)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Goods and Services Tax (GST</t>
    </r>
    <r>
      <rPr>
        <b/>
        <sz val="12"/>
        <color theme="1"/>
        <rFont val="Times New Roman"/>
        <family val="1"/>
      </rPr>
      <t>)</t>
    </r>
  </si>
  <si>
    <r>
      <t>ii)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Stamps and Registration Fees</t>
    </r>
  </si>
  <si>
    <r>
      <t>iii)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Land Revenue</t>
    </r>
  </si>
  <si>
    <r>
      <t>iv)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Sales Tax</t>
    </r>
  </si>
  <si>
    <r>
      <t>v)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State Excise</t>
    </r>
  </si>
  <si>
    <r>
      <t>vi)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Other Taxes and Duties</t>
    </r>
  </si>
  <si>
    <r>
      <t>A)</t>
    </r>
    <r>
      <rPr>
        <b/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Tax Revenue</t>
    </r>
  </si>
  <si>
    <t>CAPITAL RECEIPTS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</si>
  <si>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Recovery of Loans and Advances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</si>
  <si>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>Other Receipts</t>
    </r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</si>
  <si>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Borrowings and Other Liabilities </t>
    </r>
  </si>
  <si>
    <t>TOTAL RECEIPTS [1+2]</t>
  </si>
  <si>
    <t>TOTAL EXPENDITURE (a+b)</t>
  </si>
  <si>
    <r>
      <t>a)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Revenue Expenditure</t>
    </r>
  </si>
  <si>
    <r>
      <t>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Capital Expenditure</t>
    </r>
  </si>
  <si>
    <r>
      <t>c)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Expenditure on Interest Payment (Revenue)</t>
    </r>
  </si>
  <si>
    <r>
      <t>d)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Expenditure on Salaries &amp; Wages (Revenue+Capital)</t>
    </r>
  </si>
  <si>
    <t>Loans and Advances Disbursed</t>
  </si>
  <si>
    <t>Fiscal Surplus(+)/Deficit (-)[1+2 (a)+2 (b)-4-5]</t>
  </si>
  <si>
    <r>
      <t>(</t>
    </r>
    <r>
      <rPr>
        <b/>
        <sz val="12"/>
        <color rgb="FF1F497D"/>
        <rFont val="Aptos Narrow"/>
        <family val="2"/>
      </rPr>
      <t>₹</t>
    </r>
    <r>
      <rPr>
        <b/>
        <sz val="12"/>
        <color rgb="FF1F497D"/>
        <rFont val="Times New Roman"/>
        <family val="1"/>
      </rPr>
      <t xml:space="preserve"> in crore)</t>
    </r>
  </si>
  <si>
    <t>Revenue Surplus/Deficit   [1-4(a)]</t>
  </si>
  <si>
    <t>Receipt</t>
  </si>
  <si>
    <r>
      <t>B)</t>
    </r>
    <r>
      <rPr>
        <b/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Non-Tax Revenue</t>
    </r>
  </si>
  <si>
    <r>
      <t>C)</t>
    </r>
    <r>
      <rPr>
        <b/>
        <sz val="7"/>
        <color theme="1"/>
        <rFont val="Times New Roman"/>
        <family val="1"/>
      </rPr>
      <t xml:space="preserve">    </t>
    </r>
    <r>
      <rPr>
        <sz val="12"/>
        <color theme="1"/>
        <rFont val="Times New Roman"/>
        <family val="1"/>
      </rPr>
      <t>Grants-In-Aid and Contribution</t>
    </r>
  </si>
  <si>
    <t>Public Debt</t>
  </si>
  <si>
    <t>Public Acct</t>
  </si>
  <si>
    <t>Cash balance</t>
  </si>
  <si>
    <t>Payment</t>
  </si>
  <si>
    <t>Net</t>
  </si>
  <si>
    <t>2025-26</t>
  </si>
  <si>
    <t>Budget Estimates 2026-27</t>
  </si>
  <si>
    <t>…</t>
  </si>
  <si>
    <t>Actuals up to May, 2026</t>
  </si>
  <si>
    <t>Monthly Key Indicators (Provisional) for the month of  May, 2026</t>
  </si>
  <si>
    <t>1,159.23crore</t>
  </si>
  <si>
    <t>Borrowing and other Libilities (May 2025)                                    (figures in Rupee)</t>
  </si>
  <si>
    <t>Accounts at a Glance (at the end of  May,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</si>
</sst>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1F497D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rgb="FF1F497D"/>
      <name val="Aptos Narrow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0" fillId="0" borderId="1" xfId="0" applyBorder="1"/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0" fillId="0" borderId="0" xfId="0" applyNumberFormat="1"/>
    <xf numFmtId="4" fontId="1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4" fontId="1" fillId="0" borderId="0" xfId="0" applyNumberFormat="1" applyFont="1"/>
    <xf numFmtId="4" fontId="3" fillId="0" borderId="9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0" xfId="0" applyNumberFormat="1" applyFont="1"/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17" zoomScale="98" zoomScaleNormal="98" workbookViewId="0">
      <selection activeCell="D27" sqref="D27"/>
    </sheetView>
  </sheetViews>
  <sheetFormatPr defaultRowHeight="15" x14ac:dyDescent="0.25"/>
  <cols>
    <col min="1" max="1" width="5.7109375" customWidth="1"/>
    <col min="2" max="2" width="24.7109375" customWidth="1"/>
    <col min="3" max="3" width="14.42578125" customWidth="1"/>
    <col min="4" max="4" width="15.7109375" customWidth="1"/>
    <col min="5" max="5" width="11.85546875" customWidth="1"/>
    <col min="6" max="6" width="14.85546875" customWidth="1"/>
    <col min="10" max="10" width="25.5703125" customWidth="1"/>
  </cols>
  <sheetData>
    <row r="1" spans="1:10" ht="15.75" x14ac:dyDescent="0.25">
      <c r="A1" s="48" t="s">
        <v>0</v>
      </c>
      <c r="B1" s="48"/>
      <c r="C1" s="48"/>
      <c r="D1" s="48"/>
      <c r="E1" s="48"/>
      <c r="F1" s="48"/>
    </row>
    <row r="2" spans="1:10" ht="15.75" x14ac:dyDescent="0.25">
      <c r="A2" s="49" t="s">
        <v>44</v>
      </c>
      <c r="B2" s="49"/>
      <c r="C2" s="49"/>
      <c r="D2" s="49"/>
      <c r="E2" s="49"/>
      <c r="F2" s="49"/>
    </row>
    <row r="3" spans="1:10" ht="15.75" x14ac:dyDescent="0.25">
      <c r="A3" s="49" t="s">
        <v>1</v>
      </c>
      <c r="B3" s="49"/>
      <c r="C3" s="49"/>
      <c r="D3" s="49"/>
      <c r="E3" s="49"/>
      <c r="F3" s="49"/>
    </row>
    <row r="4" spans="1:10" ht="15.75" x14ac:dyDescent="0.25">
      <c r="A4" s="50" t="s">
        <v>41</v>
      </c>
      <c r="B4" s="50"/>
      <c r="C4" s="50"/>
      <c r="D4" s="50"/>
      <c r="E4" s="50"/>
      <c r="F4" s="50"/>
    </row>
    <row r="5" spans="1:10" ht="15.75" x14ac:dyDescent="0.25">
      <c r="A5" s="51" t="s">
        <v>27</v>
      </c>
      <c r="B5" s="51"/>
      <c r="C5" s="51"/>
      <c r="D5" s="51"/>
      <c r="E5" s="51"/>
      <c r="F5" s="51"/>
    </row>
    <row r="6" spans="1:10" ht="15.75" x14ac:dyDescent="0.25">
      <c r="A6" s="44" t="s">
        <v>2</v>
      </c>
      <c r="B6" s="44" t="s">
        <v>3</v>
      </c>
      <c r="C6" s="41" t="s">
        <v>38</v>
      </c>
      <c r="D6" s="44" t="s">
        <v>40</v>
      </c>
      <c r="E6" s="44" t="s">
        <v>4</v>
      </c>
      <c r="F6" s="44"/>
    </row>
    <row r="7" spans="1:10" ht="15.75" x14ac:dyDescent="0.25">
      <c r="A7" s="44"/>
      <c r="B7" s="44"/>
      <c r="C7" s="42"/>
      <c r="D7" s="44"/>
      <c r="E7" s="12" t="s">
        <v>5</v>
      </c>
      <c r="F7" s="36" t="s">
        <v>6</v>
      </c>
    </row>
    <row r="8" spans="1:10" ht="31.5" customHeight="1" x14ac:dyDescent="0.25">
      <c r="A8" s="44"/>
      <c r="B8" s="44"/>
      <c r="C8" s="43"/>
      <c r="D8" s="44"/>
      <c r="E8" s="13" t="s">
        <v>37</v>
      </c>
      <c r="F8" s="37"/>
    </row>
    <row r="9" spans="1:10" ht="21" customHeight="1" x14ac:dyDescent="0.25">
      <c r="A9" s="1">
        <v>1</v>
      </c>
      <c r="B9" s="4" t="s">
        <v>7</v>
      </c>
      <c r="C9" s="18">
        <f>C18+C17+C10</f>
        <v>14994.32</v>
      </c>
      <c r="D9" s="55">
        <v>293.39999999999998</v>
      </c>
      <c r="E9" s="26">
        <f>D9/C9*100</f>
        <v>1.9567409525740413</v>
      </c>
      <c r="F9" s="31">
        <v>2.27</v>
      </c>
      <c r="J9" s="19"/>
    </row>
    <row r="10" spans="1:10" ht="15.75" x14ac:dyDescent="0.25">
      <c r="A10" s="2"/>
      <c r="B10" s="8" t="s">
        <v>14</v>
      </c>
      <c r="C10" s="18">
        <v>10227.33</v>
      </c>
      <c r="D10" s="56">
        <v>165.37</v>
      </c>
      <c r="E10" s="26">
        <f t="shared" ref="E10:E17" si="0">D10/C10*100</f>
        <v>1.6169420562355965</v>
      </c>
      <c r="F10" s="28">
        <v>1.9</v>
      </c>
      <c r="J10" s="20"/>
    </row>
    <row r="11" spans="1:10" ht="31.5" x14ac:dyDescent="0.25">
      <c r="A11" s="3"/>
      <c r="B11" s="9" t="s">
        <v>8</v>
      </c>
      <c r="C11" s="18">
        <v>1200</v>
      </c>
      <c r="D11" s="57">
        <v>54.29</v>
      </c>
      <c r="E11" s="26">
        <f t="shared" si="0"/>
        <v>4.5241666666666669</v>
      </c>
      <c r="F11" s="28">
        <v>5.04</v>
      </c>
      <c r="J11" s="20"/>
    </row>
    <row r="12" spans="1:10" ht="31.5" x14ac:dyDescent="0.25">
      <c r="A12" s="3"/>
      <c r="B12" s="9" t="s">
        <v>9</v>
      </c>
      <c r="C12" s="18">
        <v>25.15</v>
      </c>
      <c r="D12" s="58">
        <v>2.6</v>
      </c>
      <c r="E12" s="26">
        <f t="shared" si="0"/>
        <v>10.337972166998014</v>
      </c>
      <c r="F12" s="28">
        <v>12.05</v>
      </c>
      <c r="J12" s="20"/>
    </row>
    <row r="13" spans="1:10" ht="15.75" x14ac:dyDescent="0.25">
      <c r="A13" s="3"/>
      <c r="B13" s="9" t="s">
        <v>10</v>
      </c>
      <c r="C13" s="18">
        <v>20</v>
      </c>
      <c r="D13" s="6">
        <v>0.35</v>
      </c>
      <c r="E13" s="26">
        <f t="shared" si="0"/>
        <v>1.7499999999999998</v>
      </c>
      <c r="F13" s="28">
        <v>44</v>
      </c>
      <c r="J13" s="20"/>
    </row>
    <row r="14" spans="1:10" ht="15.75" x14ac:dyDescent="0.25">
      <c r="A14" s="3"/>
      <c r="B14" s="9" t="s">
        <v>11</v>
      </c>
      <c r="C14" s="18">
        <v>200</v>
      </c>
      <c r="D14" s="6">
        <v>70.5</v>
      </c>
      <c r="E14" s="26">
        <f t="shared" si="0"/>
        <v>35.25</v>
      </c>
      <c r="F14" s="28">
        <v>36.950000000000003</v>
      </c>
      <c r="J14" s="10"/>
    </row>
    <row r="15" spans="1:10" ht="15.75" x14ac:dyDescent="0.25">
      <c r="A15" s="3"/>
      <c r="B15" s="9" t="s">
        <v>12</v>
      </c>
      <c r="C15" s="18">
        <v>2.5</v>
      </c>
      <c r="D15" s="6">
        <v>0.39</v>
      </c>
      <c r="E15" s="26">
        <f t="shared" si="0"/>
        <v>15.6</v>
      </c>
      <c r="F15" s="28">
        <v>18.7</v>
      </c>
      <c r="J15" s="20"/>
    </row>
    <row r="16" spans="1:10" ht="31.5" x14ac:dyDescent="0.25">
      <c r="A16" s="3"/>
      <c r="B16" s="9" t="s">
        <v>13</v>
      </c>
      <c r="C16" s="18">
        <v>8779.68</v>
      </c>
      <c r="D16" s="58">
        <v>37.24</v>
      </c>
      <c r="E16" s="26">
        <f t="shared" si="0"/>
        <v>0.4241612450567675</v>
      </c>
      <c r="F16" s="28">
        <v>0.49</v>
      </c>
      <c r="J16" s="10"/>
    </row>
    <row r="17" spans="1:10" ht="15.75" x14ac:dyDescent="0.25">
      <c r="A17" s="3"/>
      <c r="B17" s="8" t="s">
        <v>30</v>
      </c>
      <c r="C17" s="18">
        <v>1140.5</v>
      </c>
      <c r="D17" s="7">
        <v>128.03</v>
      </c>
      <c r="E17" s="26">
        <f t="shared" si="0"/>
        <v>11.225778167470407</v>
      </c>
      <c r="F17" s="28">
        <v>11.41</v>
      </c>
      <c r="J17" s="25"/>
    </row>
    <row r="18" spans="1:10" ht="31.5" x14ac:dyDescent="0.25">
      <c r="A18" s="3"/>
      <c r="B18" s="8" t="s">
        <v>31</v>
      </c>
      <c r="C18" s="18">
        <v>3626.49</v>
      </c>
      <c r="D18" s="30">
        <v>0</v>
      </c>
      <c r="E18" s="26">
        <v>0</v>
      </c>
      <c r="F18" s="28">
        <v>0</v>
      </c>
      <c r="J18" s="19"/>
    </row>
    <row r="19" spans="1:10" ht="15.75" x14ac:dyDescent="0.25">
      <c r="A19" s="5">
        <v>2</v>
      </c>
      <c r="B19" s="4" t="s">
        <v>15</v>
      </c>
      <c r="C19" s="18">
        <f>C22+C20</f>
        <v>1690.12</v>
      </c>
      <c r="D19" s="7">
        <f>D22+D20</f>
        <v>1161.8700000000001</v>
      </c>
      <c r="E19" s="26">
        <f>D19/C19*100</f>
        <v>68.744822852815204</v>
      </c>
      <c r="F19" s="31">
        <v>78.3</v>
      </c>
      <c r="J19" s="20"/>
    </row>
    <row r="20" spans="1:10" ht="31.5" x14ac:dyDescent="0.25">
      <c r="A20" s="3"/>
      <c r="B20" s="9" t="s">
        <v>16</v>
      </c>
      <c r="C20" s="18">
        <v>21.1</v>
      </c>
      <c r="D20" s="6">
        <v>2.64</v>
      </c>
      <c r="E20" s="26">
        <f>D20/C20*100</f>
        <v>12.511848341232227</v>
      </c>
      <c r="F20" s="28">
        <v>12.13</v>
      </c>
      <c r="J20" s="20"/>
    </row>
    <row r="21" spans="1:10" ht="15.75" x14ac:dyDescent="0.25">
      <c r="A21" s="3"/>
      <c r="B21" s="9" t="s">
        <v>17</v>
      </c>
      <c r="C21" s="18" t="s">
        <v>39</v>
      </c>
      <c r="D21" s="11" t="s">
        <v>39</v>
      </c>
      <c r="E21" s="29" t="s">
        <v>39</v>
      </c>
      <c r="F21" s="28" t="s">
        <v>39</v>
      </c>
      <c r="J21" s="20"/>
    </row>
    <row r="22" spans="1:10" ht="31.5" x14ac:dyDescent="0.25">
      <c r="A22" s="3"/>
      <c r="B22" s="9" t="s">
        <v>18</v>
      </c>
      <c r="C22" s="18">
        <v>1669.02</v>
      </c>
      <c r="D22" s="57">
        <v>1159.23</v>
      </c>
      <c r="E22" s="29">
        <f>D22/C22*100</f>
        <v>69.455728511341988</v>
      </c>
      <c r="F22" s="28">
        <v>79.3</v>
      </c>
      <c r="J22" s="20"/>
    </row>
    <row r="23" spans="1:10" ht="31.5" x14ac:dyDescent="0.25">
      <c r="A23" s="5">
        <v>3</v>
      </c>
      <c r="B23" s="8" t="s">
        <v>19</v>
      </c>
      <c r="C23" s="18">
        <f>C9+C19</f>
        <v>16684.439999999999</v>
      </c>
      <c r="D23" s="7">
        <f>D9+D19</f>
        <v>1455.27</v>
      </c>
      <c r="E23" s="29">
        <f t="shared" ref="E23:E28" si="1">D23/C23*100</f>
        <v>8.7223185195307718</v>
      </c>
      <c r="F23" s="31">
        <v>10.98</v>
      </c>
      <c r="J23" s="20"/>
    </row>
    <row r="24" spans="1:10" ht="31.5" x14ac:dyDescent="0.25">
      <c r="A24" s="5">
        <v>4</v>
      </c>
      <c r="B24" s="8" t="s">
        <v>20</v>
      </c>
      <c r="C24" s="18">
        <f>C25+C26</f>
        <v>16682.489999999998</v>
      </c>
      <c r="D24" s="59">
        <v>1455.27</v>
      </c>
      <c r="E24" s="29">
        <f t="shared" si="1"/>
        <v>8.723338062843137</v>
      </c>
      <c r="F24" s="31">
        <v>10.99</v>
      </c>
      <c r="J24" s="20"/>
    </row>
    <row r="25" spans="1:10" ht="15.75" x14ac:dyDescent="0.25">
      <c r="A25" s="3"/>
      <c r="B25" s="9" t="s">
        <v>21</v>
      </c>
      <c r="C25" s="18">
        <v>14094.47</v>
      </c>
      <c r="D25" s="6">
        <v>1437.61</v>
      </c>
      <c r="E25" s="29">
        <f t="shared" si="1"/>
        <v>10.199815956187072</v>
      </c>
      <c r="F25" s="28">
        <v>12.91</v>
      </c>
      <c r="J25" s="10"/>
    </row>
    <row r="26" spans="1:10" ht="15.75" x14ac:dyDescent="0.25">
      <c r="A26" s="3"/>
      <c r="B26" s="9" t="s">
        <v>22</v>
      </c>
      <c r="C26" s="18">
        <v>2588.02</v>
      </c>
      <c r="D26" s="60">
        <v>17.66</v>
      </c>
      <c r="E26" s="29">
        <f t="shared" si="1"/>
        <v>0.68237494300662282</v>
      </c>
      <c r="F26" s="28">
        <v>0.35</v>
      </c>
    </row>
    <row r="27" spans="1:10" ht="31.5" x14ac:dyDescent="0.25">
      <c r="A27" s="3"/>
      <c r="B27" s="9" t="s">
        <v>23</v>
      </c>
      <c r="C27" s="18">
        <v>929.65</v>
      </c>
      <c r="D27" s="57">
        <v>1.86</v>
      </c>
      <c r="E27" s="29">
        <f t="shared" si="1"/>
        <v>0.20007529715484321</v>
      </c>
      <c r="F27" s="28">
        <v>0.23</v>
      </c>
      <c r="J27" s="20"/>
    </row>
    <row r="28" spans="1:10" ht="47.25" x14ac:dyDescent="0.25">
      <c r="A28" s="3"/>
      <c r="B28" s="9" t="s">
        <v>24</v>
      </c>
      <c r="C28" s="18">
        <v>4384.1099999999997</v>
      </c>
      <c r="D28" s="6">
        <v>569.98</v>
      </c>
      <c r="E28" s="29">
        <f t="shared" si="1"/>
        <v>13.001042400852169</v>
      </c>
      <c r="F28" s="28">
        <v>12.9</v>
      </c>
      <c r="J28" s="21"/>
    </row>
    <row r="29" spans="1:10" ht="31.5" x14ac:dyDescent="0.25">
      <c r="A29" s="5">
        <v>5</v>
      </c>
      <c r="B29" s="8" t="s">
        <v>25</v>
      </c>
      <c r="C29" s="18">
        <v>1.95</v>
      </c>
      <c r="D29" s="30">
        <v>0</v>
      </c>
      <c r="E29" s="27">
        <v>0</v>
      </c>
      <c r="F29" s="28">
        <v>0</v>
      </c>
      <c r="J29" s="10"/>
    </row>
    <row r="30" spans="1:10" ht="15" customHeight="1" x14ac:dyDescent="0.25">
      <c r="A30" s="46">
        <v>6</v>
      </c>
      <c r="B30" s="52" t="s">
        <v>28</v>
      </c>
      <c r="C30" s="54">
        <f>C9-C25</f>
        <v>899.85000000000036</v>
      </c>
      <c r="D30" s="38">
        <v>1144.21</v>
      </c>
      <c r="E30" s="39">
        <f>D30/C30*100</f>
        <v>127.1556370506195</v>
      </c>
      <c r="F30" s="45">
        <v>-231.84</v>
      </c>
    </row>
    <row r="31" spans="1:10" ht="15" customHeight="1" x14ac:dyDescent="0.25">
      <c r="A31" s="47"/>
      <c r="B31" s="53"/>
      <c r="C31" s="54"/>
      <c r="D31" s="38"/>
      <c r="E31" s="40"/>
      <c r="F31" s="45"/>
    </row>
    <row r="32" spans="1:10" ht="35.25" customHeight="1" x14ac:dyDescent="0.25">
      <c r="A32" s="5">
        <v>7</v>
      </c>
      <c r="B32" s="8" t="s">
        <v>26</v>
      </c>
      <c r="C32" s="18">
        <f>C9+C20-C24-C29</f>
        <v>-1669.0199999999979</v>
      </c>
      <c r="D32" s="30">
        <v>-1159.23</v>
      </c>
      <c r="E32" s="7">
        <f>D32/C32*100</f>
        <v>69.455728511342073</v>
      </c>
      <c r="F32" s="31">
        <v>-79.3</v>
      </c>
      <c r="H32" s="24"/>
      <c r="J32" s="22"/>
    </row>
    <row r="33" spans="2:10" ht="15.75" x14ac:dyDescent="0.25">
      <c r="E33" s="32"/>
      <c r="J33" s="20"/>
    </row>
    <row r="34" spans="2:10" x14ac:dyDescent="0.25">
      <c r="J34" s="10"/>
    </row>
    <row r="35" spans="2:10" ht="15.75" x14ac:dyDescent="0.25">
      <c r="C35" s="22"/>
      <c r="D35" s="23"/>
    </row>
    <row r="36" spans="2:10" x14ac:dyDescent="0.25">
      <c r="J36" s="10"/>
    </row>
    <row r="38" spans="2:10" x14ac:dyDescent="0.25">
      <c r="B38" s="35"/>
      <c r="C38" s="35"/>
      <c r="D38" s="35"/>
      <c r="E38" s="35"/>
      <c r="F38" s="35"/>
    </row>
  </sheetData>
  <mergeCells count="18">
    <mergeCell ref="A6:A8"/>
    <mergeCell ref="B6:B8"/>
    <mergeCell ref="A30:A31"/>
    <mergeCell ref="A1:F1"/>
    <mergeCell ref="A2:F2"/>
    <mergeCell ref="A3:F3"/>
    <mergeCell ref="A4:F4"/>
    <mergeCell ref="A5:F5"/>
    <mergeCell ref="B30:B31"/>
    <mergeCell ref="C30:C31"/>
    <mergeCell ref="B38:F38"/>
    <mergeCell ref="F7:F8"/>
    <mergeCell ref="D30:D31"/>
    <mergeCell ref="E30:E31"/>
    <mergeCell ref="C6:C8"/>
    <mergeCell ref="D6:D8"/>
    <mergeCell ref="E6:F6"/>
    <mergeCell ref="F30:F3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12" sqref="C12"/>
    </sheetView>
  </sheetViews>
  <sheetFormatPr defaultRowHeight="15" x14ac:dyDescent="0.25"/>
  <cols>
    <col min="1" max="1" width="13.42578125" customWidth="1"/>
    <col min="2" max="2" width="21.5703125" customWidth="1"/>
    <col min="3" max="3" width="21" customWidth="1"/>
    <col min="4" max="4" width="20.5703125" customWidth="1"/>
  </cols>
  <sheetData>
    <row r="1" spans="1:5" ht="15.75" x14ac:dyDescent="0.25">
      <c r="A1" s="33" t="s">
        <v>43</v>
      </c>
      <c r="B1" s="33"/>
      <c r="C1" s="33"/>
      <c r="D1" s="34"/>
      <c r="E1" s="14"/>
    </row>
    <row r="2" spans="1:5" ht="15.75" x14ac:dyDescent="0.25">
      <c r="A2" s="15"/>
      <c r="B2" s="15" t="s">
        <v>29</v>
      </c>
      <c r="C2" s="15" t="s">
        <v>35</v>
      </c>
      <c r="D2" s="15" t="s">
        <v>36</v>
      </c>
    </row>
    <row r="3" spans="1:5" ht="15.75" x14ac:dyDescent="0.25">
      <c r="A3" s="15" t="s">
        <v>32</v>
      </c>
      <c r="B3" s="16">
        <v>2306000</v>
      </c>
      <c r="C3" s="16">
        <v>244435053</v>
      </c>
      <c r="D3" s="16">
        <f>B3-C3</f>
        <v>-242129053</v>
      </c>
      <c r="E3" s="17"/>
    </row>
    <row r="4" spans="1:5" ht="15.75" x14ac:dyDescent="0.25">
      <c r="A4" s="15" t="s">
        <v>33</v>
      </c>
      <c r="B4" s="16">
        <v>178965279674</v>
      </c>
      <c r="C4" s="16">
        <v>167460217347</v>
      </c>
      <c r="D4" s="16">
        <f t="shared" ref="D4:D5" si="0">B4-C4</f>
        <v>11505062327</v>
      </c>
      <c r="E4" s="17"/>
    </row>
    <row r="5" spans="1:5" ht="15.75" x14ac:dyDescent="0.25">
      <c r="A5" s="15" t="s">
        <v>34</v>
      </c>
      <c r="B5" s="16">
        <v>-8224072524</v>
      </c>
      <c r="C5" s="16">
        <v>-8553424101</v>
      </c>
      <c r="D5" s="16">
        <f t="shared" si="0"/>
        <v>329351577</v>
      </c>
      <c r="E5" s="17"/>
    </row>
    <row r="6" spans="1:5" ht="15.75" x14ac:dyDescent="0.25">
      <c r="A6" s="15"/>
      <c r="B6" s="16"/>
      <c r="C6" s="16"/>
      <c r="D6" s="16">
        <f>SUM(D3:D5)</f>
        <v>11592284851</v>
      </c>
      <c r="E6" s="17"/>
    </row>
    <row r="7" spans="1:5" ht="15.75" x14ac:dyDescent="0.25">
      <c r="A7" s="14"/>
      <c r="B7" s="14"/>
      <c r="C7" s="14"/>
      <c r="D7" s="17" t="s">
        <v>42</v>
      </c>
      <c r="E7" s="14"/>
    </row>
    <row r="8" spans="1:5" x14ac:dyDescent="0.25">
      <c r="D8" s="10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2026</vt:lpstr>
      <vt:lpstr>borrowing and other liabilities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2026-07-01T09:07:42Z</dcterms:modified>
</cp:coreProperties>
</file>