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878DC98-FB06-4796-9510-6B41B3A14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y 2026" sheetId="4" r:id="rId1"/>
    <sheet name="borrowing and other liabilitie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4" l="1"/>
  <c r="E29" i="4"/>
  <c r="E23" i="4"/>
  <c r="E24" i="4"/>
  <c r="E25" i="4"/>
  <c r="E26" i="4"/>
  <c r="E27" i="4"/>
  <c r="E22" i="4"/>
  <c r="E10" i="4"/>
  <c r="E11" i="4"/>
  <c r="E12" i="4"/>
  <c r="E13" i="4"/>
  <c r="E14" i="4"/>
  <c r="E15" i="4"/>
  <c r="E16" i="4"/>
  <c r="E17" i="4"/>
  <c r="E18" i="4"/>
  <c r="E19" i="4"/>
  <c r="E20" i="4"/>
  <c r="E9" i="4"/>
  <c r="D30" i="4"/>
  <c r="D24" i="4"/>
  <c r="D23" i="4"/>
  <c r="D19" i="4"/>
  <c r="C32" i="4" l="1"/>
  <c r="C24" i="4"/>
  <c r="C19" i="4"/>
  <c r="C23" i="4" s="1"/>
  <c r="C9" i="4"/>
  <c r="D4" i="5"/>
  <c r="D5" i="5"/>
  <c r="D3" i="5"/>
  <c r="C30" i="4" l="1"/>
  <c r="D6" i="5"/>
</calcChain>
</file>

<file path=xl/sharedStrings.xml><?xml version="1.0" encoding="utf-8"?>
<sst xmlns="http://schemas.openxmlformats.org/spreadsheetml/2006/main" count="48" uniqueCount="45">
  <si>
    <t>GOVERNMENT OF MIZORAM</t>
  </si>
  <si>
    <t>(UNAUDITED PROVISIONAL FIGURES)</t>
  </si>
  <si>
    <t>SL. No.</t>
  </si>
  <si>
    <t>Description</t>
  </si>
  <si>
    <t>% of Actuals to Budget Estimates</t>
  </si>
  <si>
    <t>Current</t>
  </si>
  <si>
    <t>Corresponding period of the previous year 2023-24</t>
  </si>
  <si>
    <t>REVENUE RECEIPTS</t>
  </si>
  <si>
    <r>
      <t>i)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Goods and Services Tax (GST</t>
    </r>
    <r>
      <rPr>
        <b/>
        <sz val="12"/>
        <color theme="1"/>
        <rFont val="Times New Roman"/>
        <family val="1"/>
      </rPr>
      <t>)</t>
    </r>
  </si>
  <si>
    <r>
      <t>ii)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Stamps and Registration Fees</t>
    </r>
  </si>
  <si>
    <r>
      <t>iii)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Land Revenue</t>
    </r>
  </si>
  <si>
    <r>
      <t>iv)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Sales Tax</t>
    </r>
  </si>
  <si>
    <r>
      <t>v)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State Excise</t>
    </r>
  </si>
  <si>
    <r>
      <t>vi)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Other Taxes and Duties</t>
    </r>
  </si>
  <si>
    <r>
      <t>A)</t>
    </r>
    <r>
      <rPr>
        <b/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Tax Revenue</t>
    </r>
  </si>
  <si>
    <t>CAPITAL RECEIPTS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</si>
  <si>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Recovery of Loans and Advances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</si>
  <si>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Other Receipts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</si>
  <si>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Borrowings and Other Liabilities </t>
    </r>
  </si>
  <si>
    <t>TOTAL RECEIPTS [1+2]</t>
  </si>
  <si>
    <t>TOTAL EXPENDITURE (a+b)</t>
  </si>
  <si>
    <r>
      <t>a)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Revenue Expenditure</t>
    </r>
  </si>
  <si>
    <r>
      <t>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Capital Expenditure</t>
    </r>
  </si>
  <si>
    <r>
      <t>c)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Expenditure on Interest Payment (Revenue)</t>
    </r>
  </si>
  <si>
    <r>
      <t>d)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Expenditure on Salaries &amp; Wages (Revenue+Capital)</t>
    </r>
  </si>
  <si>
    <t>Loans and Advances Disbursed</t>
  </si>
  <si>
    <t>Fiscal Surplus(+)/Deficit (-)[1+2 (a)+2 (b)-4-5]</t>
  </si>
  <si>
    <r>
      <t>(</t>
    </r>
    <r>
      <rPr>
        <b/>
        <sz val="12"/>
        <color rgb="FF1F497D"/>
        <rFont val="Aptos Narrow"/>
        <family val="2"/>
      </rPr>
      <t>₹</t>
    </r>
    <r>
      <rPr>
        <b/>
        <sz val="12"/>
        <color rgb="FF1F497D"/>
        <rFont val="Times New Roman"/>
        <family val="1"/>
      </rPr>
      <t xml:space="preserve"> in crore)</t>
    </r>
  </si>
  <si>
    <t>Revenue Surplus/Deficit   [1-4(a)]</t>
  </si>
  <si>
    <t>Receipt</t>
  </si>
  <si>
    <r>
      <t>B)</t>
    </r>
    <r>
      <rPr>
        <b/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Non-Tax Revenue</t>
    </r>
  </si>
  <si>
    <r>
      <t>C)</t>
    </r>
    <r>
      <rPr>
        <b/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Grants-In-Aid and Contribution</t>
    </r>
  </si>
  <si>
    <t>Public Debt</t>
  </si>
  <si>
    <t>Public Acct</t>
  </si>
  <si>
    <t>Cash balance</t>
  </si>
  <si>
    <t>Payment</t>
  </si>
  <si>
    <t>Net</t>
  </si>
  <si>
    <t>2025-26</t>
  </si>
  <si>
    <t>Budget Estimates 2026-27</t>
  </si>
  <si>
    <t>…</t>
  </si>
  <si>
    <t>Accounts at a Glance (at the end of July 2026)</t>
  </si>
  <si>
    <t>Monthly Key Indicators (Provisional) for the month of  July 2026</t>
  </si>
  <si>
    <t>Actuals up to July 2026</t>
  </si>
  <si>
    <t>1827.46crore</t>
  </si>
  <si>
    <t>Borrowing and other Libilities  July 2026                                    (figures in Rupee)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</si>
</sst>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1F497D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b/>
      <sz val="12"/>
      <color rgb="FF1F497D"/>
      <name val="Aptos Narrow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1" xfId="0" applyBorder="1"/>
    <xf numFmtId="4" fontId="1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0" fillId="0" borderId="0" xfId="0" applyNumberFormat="1"/>
    <xf numFmtId="4" fontId="1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2" fontId="1" fillId="0" borderId="0" xfId="0" applyNumberFormat="1" applyFont="1"/>
    <xf numFmtId="4" fontId="3" fillId="0" borderId="1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" fontId="1" fillId="0" borderId="0" xfId="0" applyNumberFormat="1" applyFont="1"/>
    <xf numFmtId="4" fontId="3" fillId="0" borderId="9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vertical="center"/>
    </xf>
    <xf numFmtId="4" fontId="7" fillId="0" borderId="1" xfId="0" applyNumberFormat="1" applyFont="1" applyBorder="1" applyAlignment="1">
      <alignment horizontal="right" vertical="center" wrapText="1"/>
    </xf>
    <xf numFmtId="4" fontId="8" fillId="0" borderId="0" xfId="0" applyNumberFormat="1" applyFont="1"/>
    <xf numFmtId="4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5" zoomScaleNormal="100" workbookViewId="0">
      <selection sqref="A1:F32"/>
    </sheetView>
  </sheetViews>
  <sheetFormatPr defaultRowHeight="15" x14ac:dyDescent="0.25"/>
  <cols>
    <col min="1" max="1" width="5.7109375" customWidth="1"/>
    <col min="2" max="2" width="24.7109375" customWidth="1"/>
    <col min="3" max="3" width="14.42578125" customWidth="1"/>
    <col min="4" max="4" width="15.7109375" customWidth="1"/>
    <col min="5" max="5" width="11.85546875" customWidth="1"/>
    <col min="6" max="6" width="14.85546875" customWidth="1"/>
    <col min="10" max="10" width="25.5703125" customWidth="1"/>
  </cols>
  <sheetData>
    <row r="1" spans="1:10" ht="15.75" x14ac:dyDescent="0.25">
      <c r="A1" s="41" t="s">
        <v>0</v>
      </c>
      <c r="B1" s="41"/>
      <c r="C1" s="41"/>
      <c r="D1" s="41"/>
      <c r="E1" s="41"/>
      <c r="F1" s="41"/>
    </row>
    <row r="2" spans="1:10" ht="15.75" x14ac:dyDescent="0.25">
      <c r="A2" s="42" t="s">
        <v>40</v>
      </c>
      <c r="B2" s="42"/>
      <c r="C2" s="42"/>
      <c r="D2" s="42"/>
      <c r="E2" s="42"/>
      <c r="F2" s="42"/>
    </row>
    <row r="3" spans="1:10" ht="15.75" x14ac:dyDescent="0.25">
      <c r="A3" s="42" t="s">
        <v>1</v>
      </c>
      <c r="B3" s="42"/>
      <c r="C3" s="42"/>
      <c r="D3" s="42"/>
      <c r="E3" s="42"/>
      <c r="F3" s="42"/>
    </row>
    <row r="4" spans="1:10" ht="15.75" x14ac:dyDescent="0.25">
      <c r="A4" s="43" t="s">
        <v>41</v>
      </c>
      <c r="B4" s="43"/>
      <c r="C4" s="43"/>
      <c r="D4" s="43"/>
      <c r="E4" s="43"/>
      <c r="F4" s="43"/>
    </row>
    <row r="5" spans="1:10" ht="15.75" x14ac:dyDescent="0.25">
      <c r="A5" s="44" t="s">
        <v>27</v>
      </c>
      <c r="B5" s="44"/>
      <c r="C5" s="44"/>
      <c r="D5" s="44"/>
      <c r="E5" s="44"/>
      <c r="F5" s="44"/>
    </row>
    <row r="6" spans="1:10" ht="15.75" x14ac:dyDescent="0.25">
      <c r="A6" s="38" t="s">
        <v>2</v>
      </c>
      <c r="B6" s="38" t="s">
        <v>3</v>
      </c>
      <c r="C6" s="54" t="s">
        <v>38</v>
      </c>
      <c r="D6" s="38" t="s">
        <v>42</v>
      </c>
      <c r="E6" s="38" t="s">
        <v>4</v>
      </c>
      <c r="F6" s="38"/>
    </row>
    <row r="7" spans="1:10" ht="15.75" x14ac:dyDescent="0.25">
      <c r="A7" s="38"/>
      <c r="B7" s="38"/>
      <c r="C7" s="55"/>
      <c r="D7" s="38"/>
      <c r="E7" s="12" t="s">
        <v>5</v>
      </c>
      <c r="F7" s="49" t="s">
        <v>6</v>
      </c>
    </row>
    <row r="8" spans="1:10" ht="31.5" customHeight="1" x14ac:dyDescent="0.25">
      <c r="A8" s="38"/>
      <c r="B8" s="38"/>
      <c r="C8" s="56"/>
      <c r="D8" s="38"/>
      <c r="E8" s="13" t="s">
        <v>37</v>
      </c>
      <c r="F8" s="50"/>
    </row>
    <row r="9" spans="1:10" ht="21" customHeight="1" x14ac:dyDescent="0.25">
      <c r="A9" s="1">
        <v>1</v>
      </c>
      <c r="B9" s="4" t="s">
        <v>7</v>
      </c>
      <c r="C9" s="18">
        <f>C18+C17+C10</f>
        <v>14994.32</v>
      </c>
      <c r="D9" s="32">
        <v>1661.9</v>
      </c>
      <c r="E9" s="26">
        <f>D9/C9*100</f>
        <v>11.083530296805725</v>
      </c>
      <c r="F9" s="30">
        <v>20.43</v>
      </c>
      <c r="J9" s="19"/>
    </row>
    <row r="10" spans="1:10" ht="15.75" x14ac:dyDescent="0.25">
      <c r="A10" s="2"/>
      <c r="B10" s="8" t="s">
        <v>14</v>
      </c>
      <c r="C10" s="18">
        <v>10227.33</v>
      </c>
      <c r="D10" s="33">
        <v>1374.75</v>
      </c>
      <c r="E10" s="26">
        <f t="shared" ref="E10:E29" si="0">D10/C10*100</f>
        <v>13.441924725221538</v>
      </c>
      <c r="F10" s="27">
        <v>23.09</v>
      </c>
      <c r="J10" s="20"/>
    </row>
    <row r="11" spans="1:10" ht="31.5" x14ac:dyDescent="0.25">
      <c r="A11" s="3"/>
      <c r="B11" s="9" t="s">
        <v>8</v>
      </c>
      <c r="C11" s="18">
        <v>1200</v>
      </c>
      <c r="D11" s="34">
        <v>566.20000000000005</v>
      </c>
      <c r="E11" s="26">
        <f t="shared" si="0"/>
        <v>47.183333333333337</v>
      </c>
      <c r="F11" s="27">
        <v>74.47</v>
      </c>
      <c r="J11" s="20"/>
    </row>
    <row r="12" spans="1:10" ht="31.5" x14ac:dyDescent="0.25">
      <c r="A12" s="3"/>
      <c r="B12" s="9" t="s">
        <v>9</v>
      </c>
      <c r="C12" s="18">
        <v>25.15</v>
      </c>
      <c r="D12" s="35">
        <v>6.29</v>
      </c>
      <c r="E12" s="26">
        <f t="shared" si="0"/>
        <v>25.009940357852884</v>
      </c>
      <c r="F12" s="27">
        <v>24.43</v>
      </c>
      <c r="J12" s="20"/>
    </row>
    <row r="13" spans="1:10" ht="15.75" x14ac:dyDescent="0.25">
      <c r="A13" s="3"/>
      <c r="B13" s="9" t="s">
        <v>10</v>
      </c>
      <c r="C13" s="18">
        <v>20</v>
      </c>
      <c r="D13" s="6">
        <v>1.08</v>
      </c>
      <c r="E13" s="26">
        <f t="shared" si="0"/>
        <v>5.4</v>
      </c>
      <c r="F13" s="27">
        <v>44.83</v>
      </c>
      <c r="J13" s="20"/>
    </row>
    <row r="14" spans="1:10" ht="15.75" x14ac:dyDescent="0.25">
      <c r="A14" s="3"/>
      <c r="B14" s="9" t="s">
        <v>11</v>
      </c>
      <c r="C14" s="18">
        <v>200</v>
      </c>
      <c r="D14" s="6">
        <v>134.27000000000001</v>
      </c>
      <c r="E14" s="26">
        <f t="shared" si="0"/>
        <v>67.135000000000005</v>
      </c>
      <c r="F14" s="27">
        <v>72.78</v>
      </c>
      <c r="J14" s="10"/>
    </row>
    <row r="15" spans="1:10" ht="15.75" x14ac:dyDescent="0.25">
      <c r="A15" s="3"/>
      <c r="B15" s="9" t="s">
        <v>12</v>
      </c>
      <c r="C15" s="18">
        <v>2.5</v>
      </c>
      <c r="D15" s="6">
        <v>1.05</v>
      </c>
      <c r="E15" s="26">
        <f t="shared" si="0"/>
        <v>42.000000000000007</v>
      </c>
      <c r="F15" s="27">
        <v>43.48</v>
      </c>
      <c r="J15" s="20"/>
    </row>
    <row r="16" spans="1:10" ht="31.5" x14ac:dyDescent="0.25">
      <c r="A16" s="3"/>
      <c r="B16" s="9" t="s">
        <v>13</v>
      </c>
      <c r="C16" s="18">
        <v>8779.68</v>
      </c>
      <c r="D16" s="35">
        <v>665.86</v>
      </c>
      <c r="E16" s="26">
        <f t="shared" si="0"/>
        <v>7.5841032930585168</v>
      </c>
      <c r="F16" s="27">
        <v>13.78</v>
      </c>
      <c r="J16" s="10"/>
    </row>
    <row r="17" spans="1:10" ht="15.75" x14ac:dyDescent="0.25">
      <c r="A17" s="3"/>
      <c r="B17" s="8" t="s">
        <v>30</v>
      </c>
      <c r="C17" s="18">
        <v>1140.5</v>
      </c>
      <c r="D17" s="7">
        <v>284.10000000000002</v>
      </c>
      <c r="E17" s="26">
        <f t="shared" si="0"/>
        <v>24.91012713722052</v>
      </c>
      <c r="F17" s="27">
        <v>23.84</v>
      </c>
      <c r="J17" s="25"/>
    </row>
    <row r="18" spans="1:10" ht="31.5" x14ac:dyDescent="0.25">
      <c r="A18" s="3"/>
      <c r="B18" s="8" t="s">
        <v>31</v>
      </c>
      <c r="C18" s="18">
        <v>3626.49</v>
      </c>
      <c r="D18" s="29">
        <v>3.05</v>
      </c>
      <c r="E18" s="26">
        <f t="shared" si="0"/>
        <v>8.4103361652727568E-2</v>
      </c>
      <c r="F18" s="27">
        <v>12.16</v>
      </c>
      <c r="J18" s="19"/>
    </row>
    <row r="19" spans="1:10" ht="15.75" x14ac:dyDescent="0.25">
      <c r="A19" s="5">
        <v>2</v>
      </c>
      <c r="B19" s="4" t="s">
        <v>15</v>
      </c>
      <c r="C19" s="18">
        <f>C22+C20</f>
        <v>1690.12</v>
      </c>
      <c r="D19" s="7">
        <f>D22+D20</f>
        <v>1832.3400000000001</v>
      </c>
      <c r="E19" s="26">
        <f t="shared" si="0"/>
        <v>108.41478711570778</v>
      </c>
      <c r="F19" s="30">
        <v>54.02</v>
      </c>
      <c r="J19" s="20"/>
    </row>
    <row r="20" spans="1:10" ht="31.5" x14ac:dyDescent="0.25">
      <c r="A20" s="3"/>
      <c r="B20" s="9" t="s">
        <v>16</v>
      </c>
      <c r="C20" s="18">
        <v>21.1</v>
      </c>
      <c r="D20" s="6">
        <v>4.88</v>
      </c>
      <c r="E20" s="26">
        <f t="shared" si="0"/>
        <v>23.127962085308056</v>
      </c>
      <c r="F20" s="27">
        <v>23.43</v>
      </c>
      <c r="J20" s="20"/>
    </row>
    <row r="21" spans="1:10" ht="15.75" x14ac:dyDescent="0.25">
      <c r="A21" s="3"/>
      <c r="B21" s="9" t="s">
        <v>17</v>
      </c>
      <c r="C21" s="18" t="s">
        <v>39</v>
      </c>
      <c r="D21" s="11" t="s">
        <v>39</v>
      </c>
      <c r="E21" s="28"/>
      <c r="F21" s="27" t="s">
        <v>39</v>
      </c>
      <c r="J21" s="20"/>
    </row>
    <row r="22" spans="1:10" ht="31.5" x14ac:dyDescent="0.25">
      <c r="A22" s="3"/>
      <c r="B22" s="9" t="s">
        <v>18</v>
      </c>
      <c r="C22" s="18">
        <v>1669.02</v>
      </c>
      <c r="D22" s="34">
        <v>1827.46</v>
      </c>
      <c r="E22" s="26">
        <f t="shared" si="0"/>
        <v>109.49299588980359</v>
      </c>
      <c r="F22" s="27">
        <v>54.48</v>
      </c>
      <c r="J22" s="20"/>
    </row>
    <row r="23" spans="1:10" ht="31.5" x14ac:dyDescent="0.25">
      <c r="A23" s="5">
        <v>3</v>
      </c>
      <c r="B23" s="8" t="s">
        <v>19</v>
      </c>
      <c r="C23" s="18">
        <f>C9+C19</f>
        <v>16684.439999999999</v>
      </c>
      <c r="D23" s="7">
        <f>D9+D19</f>
        <v>3494.2400000000002</v>
      </c>
      <c r="E23" s="26">
        <f t="shared" si="0"/>
        <v>20.943106271472107</v>
      </c>
      <c r="F23" s="30">
        <v>24.28</v>
      </c>
      <c r="J23" s="20"/>
    </row>
    <row r="24" spans="1:10" ht="31.5" x14ac:dyDescent="0.25">
      <c r="A24" s="5">
        <v>4</v>
      </c>
      <c r="B24" s="8" t="s">
        <v>20</v>
      </c>
      <c r="C24" s="18">
        <f>C25+C26</f>
        <v>16682.489999999998</v>
      </c>
      <c r="D24" s="36">
        <f>D25+D26</f>
        <v>3493.8599999999997</v>
      </c>
      <c r="E24" s="26">
        <f t="shared" si="0"/>
        <v>20.943276453335205</v>
      </c>
      <c r="F24" s="30">
        <v>24.29</v>
      </c>
      <c r="J24" s="20"/>
    </row>
    <row r="25" spans="1:10" ht="15.75" x14ac:dyDescent="0.25">
      <c r="A25" s="3"/>
      <c r="B25" s="9" t="s">
        <v>21</v>
      </c>
      <c r="C25" s="18">
        <v>14094.47</v>
      </c>
      <c r="D25" s="6">
        <v>3202.85</v>
      </c>
      <c r="E25" s="26">
        <f t="shared" si="0"/>
        <v>22.724160610508946</v>
      </c>
      <c r="F25" s="27">
        <v>27.85</v>
      </c>
      <c r="J25" s="10"/>
    </row>
    <row r="26" spans="1:10" ht="15.75" x14ac:dyDescent="0.25">
      <c r="A26" s="3"/>
      <c r="B26" s="9" t="s">
        <v>22</v>
      </c>
      <c r="C26" s="18">
        <v>2588.02</v>
      </c>
      <c r="D26" s="37">
        <v>291.01</v>
      </c>
      <c r="E26" s="26">
        <f t="shared" si="0"/>
        <v>11.244503520065532</v>
      </c>
      <c r="F26" s="27">
        <v>4.57</v>
      </c>
    </row>
    <row r="27" spans="1:10" ht="31.5" x14ac:dyDescent="0.25">
      <c r="A27" s="3"/>
      <c r="B27" s="9" t="s">
        <v>23</v>
      </c>
      <c r="C27" s="18">
        <v>929.65</v>
      </c>
      <c r="D27" s="34">
        <v>84.76</v>
      </c>
      <c r="E27" s="26">
        <f t="shared" si="0"/>
        <v>9.1174097778733927</v>
      </c>
      <c r="F27" s="27">
        <v>17.03</v>
      </c>
      <c r="J27" s="20"/>
    </row>
    <row r="28" spans="1:10" ht="47.25" x14ac:dyDescent="0.25">
      <c r="A28" s="3"/>
      <c r="B28" s="9" t="s">
        <v>24</v>
      </c>
      <c r="C28" s="18">
        <v>4384.1099999999997</v>
      </c>
      <c r="D28" s="6">
        <v>1135.9000000000001</v>
      </c>
      <c r="E28" s="26">
        <f t="shared" si="0"/>
        <v>25.909477636281942</v>
      </c>
      <c r="F28" s="27">
        <v>25.77</v>
      </c>
      <c r="J28" s="21"/>
    </row>
    <row r="29" spans="1:10" ht="31.5" x14ac:dyDescent="0.25">
      <c r="A29" s="5">
        <v>5</v>
      </c>
      <c r="B29" s="8" t="s">
        <v>25</v>
      </c>
      <c r="C29" s="18">
        <v>1.95</v>
      </c>
      <c r="D29" s="29">
        <v>0.38</v>
      </c>
      <c r="E29" s="26">
        <f t="shared" si="0"/>
        <v>19.487179487179489</v>
      </c>
      <c r="F29" s="27" t="s">
        <v>39</v>
      </c>
      <c r="J29" s="10"/>
    </row>
    <row r="30" spans="1:10" ht="15" customHeight="1" x14ac:dyDescent="0.25">
      <c r="A30" s="39">
        <v>6</v>
      </c>
      <c r="B30" s="45" t="s">
        <v>28</v>
      </c>
      <c r="C30" s="47">
        <f>C9-C25</f>
        <v>899.85000000000036</v>
      </c>
      <c r="D30" s="51">
        <f>D9-D25</f>
        <v>-1540.9499999999998</v>
      </c>
      <c r="E30" s="52">
        <v>-171.25</v>
      </c>
      <c r="F30" s="57">
        <v>-142.74</v>
      </c>
    </row>
    <row r="31" spans="1:10" ht="15" customHeight="1" x14ac:dyDescent="0.25">
      <c r="A31" s="40"/>
      <c r="B31" s="46"/>
      <c r="C31" s="47"/>
      <c r="D31" s="51"/>
      <c r="E31" s="53"/>
      <c r="F31" s="57"/>
    </row>
    <row r="32" spans="1:10" ht="35.25" customHeight="1" x14ac:dyDescent="0.25">
      <c r="A32" s="5">
        <v>7</v>
      </c>
      <c r="B32" s="8" t="s">
        <v>26</v>
      </c>
      <c r="C32" s="18">
        <f>C9+C20-C24-C29</f>
        <v>-1669.0199999999979</v>
      </c>
      <c r="D32" s="29">
        <v>-1827.46</v>
      </c>
      <c r="E32" s="7">
        <v>-109.49</v>
      </c>
      <c r="F32" s="30">
        <v>-54.48</v>
      </c>
      <c r="H32" s="24"/>
      <c r="J32" s="22"/>
    </row>
    <row r="33" spans="2:10" ht="15.75" x14ac:dyDescent="0.25">
      <c r="E33" s="31"/>
      <c r="J33" s="20"/>
    </row>
    <row r="34" spans="2:10" x14ac:dyDescent="0.25">
      <c r="J34" s="10"/>
    </row>
    <row r="35" spans="2:10" ht="15.75" x14ac:dyDescent="0.25">
      <c r="C35" s="22"/>
      <c r="D35" s="23"/>
    </row>
    <row r="36" spans="2:10" x14ac:dyDescent="0.25">
      <c r="J36" s="10"/>
    </row>
    <row r="38" spans="2:10" x14ac:dyDescent="0.25">
      <c r="B38" s="48"/>
      <c r="C38" s="48"/>
      <c r="D38" s="48"/>
      <c r="E38" s="48"/>
      <c r="F38" s="48"/>
    </row>
  </sheetData>
  <mergeCells count="18">
    <mergeCell ref="B38:F38"/>
    <mergeCell ref="F7:F8"/>
    <mergeCell ref="D30:D31"/>
    <mergeCell ref="E30:E31"/>
    <mergeCell ref="C6:C8"/>
    <mergeCell ref="D6:D8"/>
    <mergeCell ref="E6:F6"/>
    <mergeCell ref="F30:F31"/>
    <mergeCell ref="A6:A8"/>
    <mergeCell ref="B6:B8"/>
    <mergeCell ref="A30:A31"/>
    <mergeCell ref="A1:F1"/>
    <mergeCell ref="A2:F2"/>
    <mergeCell ref="A3:F3"/>
    <mergeCell ref="A4:F4"/>
    <mergeCell ref="A5:F5"/>
    <mergeCell ref="B30:B31"/>
    <mergeCell ref="C30:C3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sqref="A1:D8"/>
    </sheetView>
  </sheetViews>
  <sheetFormatPr defaultRowHeight="15" x14ac:dyDescent="0.25"/>
  <cols>
    <col min="1" max="1" width="13.42578125" customWidth="1"/>
    <col min="2" max="2" width="21.5703125" customWidth="1"/>
    <col min="3" max="3" width="21" customWidth="1"/>
    <col min="4" max="4" width="20.5703125" customWidth="1"/>
  </cols>
  <sheetData>
    <row r="1" spans="1:5" ht="15.75" x14ac:dyDescent="0.25">
      <c r="A1" s="58" t="s">
        <v>44</v>
      </c>
      <c r="B1" s="58"/>
      <c r="C1" s="58"/>
      <c r="D1" s="59"/>
      <c r="E1" s="14"/>
    </row>
    <row r="2" spans="1:5" ht="15.75" x14ac:dyDescent="0.25">
      <c r="A2" s="15"/>
      <c r="B2" s="15" t="s">
        <v>29</v>
      </c>
      <c r="C2" s="15" t="s">
        <v>35</v>
      </c>
      <c r="D2" s="15" t="s">
        <v>36</v>
      </c>
    </row>
    <row r="3" spans="1:5" ht="15.75" x14ac:dyDescent="0.25">
      <c r="A3" s="15" t="s">
        <v>32</v>
      </c>
      <c r="B3" s="16">
        <v>1265522800</v>
      </c>
      <c r="C3" s="16">
        <v>451350777</v>
      </c>
      <c r="D3" s="16">
        <f>B3-C3</f>
        <v>814172023</v>
      </c>
      <c r="E3" s="17"/>
    </row>
    <row r="4" spans="1:5" ht="15.75" x14ac:dyDescent="0.25">
      <c r="A4" s="15" t="s">
        <v>33</v>
      </c>
      <c r="B4" s="16">
        <v>321732438257</v>
      </c>
      <c r="C4" s="16">
        <v>306972012347</v>
      </c>
      <c r="D4" s="16">
        <f t="shared" ref="D4:D5" si="0">B4-C4</f>
        <v>14760425910</v>
      </c>
      <c r="E4" s="17"/>
    </row>
    <row r="5" spans="1:5" ht="15.75" x14ac:dyDescent="0.25">
      <c r="A5" s="15" t="s">
        <v>34</v>
      </c>
      <c r="B5" s="16">
        <v>53727792</v>
      </c>
      <c r="C5" s="16">
        <v>-2646248999</v>
      </c>
      <c r="D5" s="16">
        <f t="shared" si="0"/>
        <v>2699976791</v>
      </c>
      <c r="E5" s="17"/>
    </row>
    <row r="6" spans="1:5" ht="15.75" x14ac:dyDescent="0.25">
      <c r="A6" s="15"/>
      <c r="B6" s="16"/>
      <c r="C6" s="16"/>
      <c r="D6" s="16">
        <f>SUM(D3:D5)</f>
        <v>18274574724</v>
      </c>
      <c r="E6" s="17"/>
    </row>
    <row r="7" spans="1:5" ht="15.75" x14ac:dyDescent="0.25">
      <c r="A7" s="14"/>
      <c r="B7" s="14"/>
      <c r="C7" s="14"/>
      <c r="D7" s="17" t="s">
        <v>43</v>
      </c>
      <c r="E7" s="14"/>
    </row>
    <row r="8" spans="1:5" x14ac:dyDescent="0.25">
      <c r="D8" s="10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 2026</vt:lpstr>
      <vt:lpstr>borrowing and other liabilities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2026-08-28T09:21:00Z</dcterms:modified>
</cp:coreProperties>
</file>